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kumar\Council for Advancement and Support of Education\Survey 2021\Website\"/>
    </mc:Choice>
  </mc:AlternateContent>
  <xr:revisionPtr revIDLastSave="0" documentId="13_ncr:1_{D170DD01-B062-41B1-AED9-749E0CE95249}" xr6:coauthVersionLast="45" xr6:coauthVersionMax="45" xr10:uidLastSave="{00000000-0000-0000-0000-000000000000}"/>
  <bookViews>
    <workbookView xWindow="-110" yWindow="-110" windowWidth="19420" windowHeight="10420" activeTab="2" xr2:uid="{DD890E46-E03C-45C8-830F-853189705200}"/>
  </bookViews>
  <sheets>
    <sheet name="Instructions-ReadThisFirst" sheetId="6" r:id="rId1"/>
    <sheet name="Survey_CSES-ANZ2021" sheetId="7" r:id="rId2"/>
    <sheet name="Queries_CSES-ANZ2021" sheetId="4" r:id="rId3"/>
  </sheets>
  <definedNames>
    <definedName name="_xlnm._FilterDatabase" localSheetId="1" hidden="1">'Survey_CSES-ANZ2021'!$A$1:$F$97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4" l="1"/>
  <c r="D27" i="4"/>
  <c r="D26" i="4"/>
  <c r="D33" i="4"/>
  <c r="D38" i="4" l="1"/>
  <c r="D37" i="4"/>
  <c r="D36" i="4"/>
  <c r="D35" i="4"/>
  <c r="D31" i="4"/>
  <c r="D30" i="4"/>
  <c r="D29" i="4"/>
  <c r="D28" i="4"/>
  <c r="D23" i="4"/>
  <c r="D21" i="4"/>
  <c r="D22" i="4"/>
  <c r="D20" i="4"/>
  <c r="D2" i="4" l="1"/>
  <c r="D40" i="4"/>
  <c r="D39" i="4"/>
  <c r="D25" i="4"/>
  <c r="D34" i="4"/>
  <c r="D5" i="4"/>
  <c r="D11" i="4"/>
  <c r="E11" i="4" s="1"/>
  <c r="D24" i="4"/>
  <c r="D14" i="4"/>
  <c r="D19" i="4"/>
  <c r="D18" i="4"/>
  <c r="D17" i="4"/>
  <c r="D16" i="4"/>
  <c r="D15" i="4"/>
  <c r="D9" i="4"/>
  <c r="D3" i="4"/>
  <c r="D13" i="4"/>
  <c r="D12" i="4"/>
  <c r="D10" i="4"/>
  <c r="D8" i="4"/>
  <c r="D7" i="4"/>
  <c r="D6" i="4"/>
  <c r="E5" i="4" l="1"/>
  <c r="D4" i="4"/>
  <c r="E4" i="4" s="1"/>
  <c r="E3" i="4"/>
  <c r="E2"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0" i="4"/>
  <c r="E9" i="4"/>
  <c r="E8" i="4"/>
  <c r="E7" i="4"/>
  <c r="E6" i="4"/>
</calcChain>
</file>

<file path=xl/sharedStrings.xml><?xml version="1.0" encoding="utf-8"?>
<sst xmlns="http://schemas.openxmlformats.org/spreadsheetml/2006/main" count="571" uniqueCount="319">
  <si>
    <t>A</t>
  </si>
  <si>
    <t>About your institution</t>
  </si>
  <si>
    <t>A-1</t>
  </si>
  <si>
    <t>Institution name</t>
  </si>
  <si>
    <t>Text</t>
  </si>
  <si>
    <t>Your answer to this question will not be included in the benchmarking reports and will not be shared with other participating institutions.</t>
  </si>
  <si>
    <t>A-2</t>
  </si>
  <si>
    <t>First name</t>
  </si>
  <si>
    <t>A-3</t>
  </si>
  <si>
    <t>Last name</t>
  </si>
  <si>
    <t>A-4</t>
  </si>
  <si>
    <t>Email address</t>
  </si>
  <si>
    <t>A-5</t>
  </si>
  <si>
    <t>Job title</t>
  </si>
  <si>
    <t>A-6</t>
  </si>
  <si>
    <t>In which year did your institution start a development/fundraising program?</t>
  </si>
  <si>
    <t>Number</t>
  </si>
  <si>
    <t>A-7</t>
  </si>
  <si>
    <t>To whom does the Director of Development report?</t>
  </si>
  <si>
    <t>A-8</t>
  </si>
  <si>
    <t>Do you have any overseas offices (including staff) responsible for local fundraising?</t>
  </si>
  <si>
    <t>A-9</t>
  </si>
  <si>
    <t>If you do have any overseas offices (including staff) responsible for local fundraising, then please state in which countries they are located.</t>
  </si>
  <si>
    <t>A-10</t>
  </si>
  <si>
    <t>Is your institution engaged in clinical medicine?</t>
  </si>
  <si>
    <t>B</t>
  </si>
  <si>
    <t>Philanthropic income - Overall Institution</t>
  </si>
  <si>
    <t>B-1</t>
  </si>
  <si>
    <t>What was the total value of new funds secured by your institution in the survey year?</t>
  </si>
  <si>
    <t>B-2</t>
  </si>
  <si>
    <t>Of the new funds secured by your institution, what amount came from bequests received in the survey year?</t>
  </si>
  <si>
    <t>B-3</t>
  </si>
  <si>
    <t>What was the total value of cash income received by your institution in the survey year? (NOT pledges and EXCLUDING gifts-in-kind regardless of whether realized for cash)?</t>
  </si>
  <si>
    <t>Total philanthropic income refers only to cash received in the relevant year. The aim of this question is to record the value of all cash received, in the year, by the institution as a result of philanthropic giving, regardless of when the fundraising activity relating to the cash gift took place, i.e. even if the gift was pledged in a previous year._x000D_
_x000D_
Please enter a whole number with no commas or decimals or alpha-numeric characters like "10k". For e.g. enter AUD 1,000.36 as 1000.</t>
  </si>
  <si>
    <t>B-4</t>
  </si>
  <si>
    <t>Of the total value of cash income received by your institution in the survey year, what was the total value of bequest cash income received?</t>
  </si>
  <si>
    <t>This question is a subset of B-3.  It should only include cash income received by the institution in the relevant year from the estates of deceased individuals.  Pledges from living donors should not be included as they could be revoked.  Money still passing through probate should also not be included._x000D_
_x000D_
Importantly, if a legacy gift involves a physical asset which the institution could sell (real estate, artwork or books, etc.), this cannot be counted as “philanthropic cash income”.  Instead, the value of the asset should be recorded under gifts-in-kind in the year in which the asset was received by the institution. If the legacy includes financial instruments (shares etc.) then these should be included in the answer to this question and should be valued on the day that they are received, not at the value that is eventually realised when sold._x000D_
_x000D_
Please enter a whole number with no commas or decimals or alpha-numeric characters like "10k". For e.g. enter AUD 1,000.36 as 1000.</t>
  </si>
  <si>
    <t>B-5</t>
  </si>
  <si>
    <t>What was the total equivalent cash value of gifts-in-kind received by your institution in the survey year?</t>
  </si>
  <si>
    <t>The value, at the date received of all gifts-in-kind should be recorded here, regardless of whether they were subsequently realised for cash. _x000D_
_x000D_
The value of gifts-in-kind should be based on an external expert view (other than the donor)._x000D_
_x000D_
Money realised by selling any gifts-in-kind which were made in previous years, should not be recorded here, as the equivalent cash value of these gifts-in-kind should have been recorded in previous years._x000D_
_x000D_
Any income received from donated realised (e.q. rent) or from other gifts-in-kind (e.q. royalties) is excluded from the survey._x000D_
_x000D_
Gifts-in-kind of services rendered (e.g. providing event facilities, volunteer time) are excluded entirely from the survey._x000D_
_x000D_
Please enter a whole number with no commas or decimals or alpha-numeric characters like "10k". For e.g. enter AUD 1,000.36 as 1000.</t>
  </si>
  <si>
    <t>B-6</t>
  </si>
  <si>
    <t>What was the value of the largest new non-bequest confirmed gift secured by your institution in the survey year?</t>
  </si>
  <si>
    <t>B-7</t>
  </si>
  <si>
    <t>What was the source of the largest new pledge secured by your institution in the survey year?</t>
  </si>
  <si>
    <t>B-8</t>
  </si>
  <si>
    <t>What was the value of the largest cash gift received by your institution in the survey year?</t>
  </si>
  <si>
    <t>B-9</t>
  </si>
  <si>
    <t>What was the source of the largest cash gift received by your institution in the survey year?</t>
  </si>
  <si>
    <t>B-10</t>
  </si>
  <si>
    <t>How many gifts of $1,000,000 or over did you receive in the survey year as new funds? (Optional)</t>
  </si>
  <si>
    <t>B-11</t>
  </si>
  <si>
    <t>How many gifts of $1,000,000 or over did you receive in the survey year as cash income? (Optional)</t>
  </si>
  <si>
    <t>B-12</t>
  </si>
  <si>
    <t>What was the total value of annual fund income secured by your institution in the survey year?</t>
  </si>
  <si>
    <t>B-13</t>
  </si>
  <si>
    <t>What was the total value of annual fund income received in cash by your institution in the survey year?</t>
  </si>
  <si>
    <t>C</t>
  </si>
  <si>
    <t>Philanthropic income - By Purpose</t>
  </si>
  <si>
    <t>Unrestricted</t>
  </si>
  <si>
    <t>Currency</t>
  </si>
  <si>
    <t>Restricted for student and staff bursaries and scholarships</t>
  </si>
  <si>
    <t>Restricted for capital projects and infrastructure</t>
  </si>
  <si>
    <t>Restricted for research programs and partnerships</t>
  </si>
  <si>
    <t>Restricted for other purposes</t>
  </si>
  <si>
    <t>D</t>
  </si>
  <si>
    <t>Philanthropic income - By Source</t>
  </si>
  <si>
    <t>D-1-1</t>
  </si>
  <si>
    <t>Alumni</t>
  </si>
  <si>
    <t>D-1-2</t>
  </si>
  <si>
    <t>Other individuals</t>
  </si>
  <si>
    <t>D-1-3</t>
  </si>
  <si>
    <t>Trusts and foundations</t>
  </si>
  <si>
    <t>D-1-4</t>
  </si>
  <si>
    <t>Corporates</t>
  </si>
  <si>
    <t>D-1-5</t>
  </si>
  <si>
    <t>Other organizations</t>
  </si>
  <si>
    <t>D-2-1</t>
  </si>
  <si>
    <t>D-2-2</t>
  </si>
  <si>
    <t>D-2-3</t>
  </si>
  <si>
    <t>D-2-4</t>
  </si>
  <si>
    <t>D-2-5</t>
  </si>
  <si>
    <t>E</t>
  </si>
  <si>
    <t>Philanthropic income - By Contribution Level</t>
  </si>
  <si>
    <t>E-1-1</t>
  </si>
  <si>
    <t>$10,000,000+</t>
  </si>
  <si>
    <t>E-1-2</t>
  </si>
  <si>
    <t>$1 - $999</t>
  </si>
  <si>
    <t>E-1-3</t>
  </si>
  <si>
    <t>$1,000 - $9,999</t>
  </si>
  <si>
    <t>E-1-4</t>
  </si>
  <si>
    <t>$10,000 - $99,999</t>
  </si>
  <si>
    <t>E-1-5</t>
  </si>
  <si>
    <t>$100,000 - $999,999</t>
  </si>
  <si>
    <t>E-1-6</t>
  </si>
  <si>
    <t>$1,000,000 - $9,999,999</t>
  </si>
  <si>
    <t>E-2-1</t>
  </si>
  <si>
    <t>E-2-2</t>
  </si>
  <si>
    <t>E-2-3</t>
  </si>
  <si>
    <t>E-2-4</t>
  </si>
  <si>
    <t>E-2-5</t>
  </si>
  <si>
    <t>E-2-6</t>
  </si>
  <si>
    <t>F</t>
  </si>
  <si>
    <t>Constituents</t>
  </si>
  <si>
    <t>F-1</t>
  </si>
  <si>
    <t>What is total number of alumni that your institution had in the survey year?</t>
  </si>
  <si>
    <t>This question asks about the total number of alumni not just those who are contactable. This is to obtain information on how successful institutions are at finding and maintaining contact with alumni. _x000D_
Alumni – As per definition used in section D of the guidance.</t>
  </si>
  <si>
    <t>F-2</t>
  </si>
  <si>
    <t>From F-1 above, what was the total number of contactable alumni your institution had in the survey year?</t>
  </si>
  <si>
    <t>‘Alumni’ are former students of the institution._x000D_
_x000D_
Addressable alumni numbers will probably fluctuate over the year, so you should choose a date or method of calculating addressable alumni, and remain consistent with that date/method over the three years of the survey reporting. Contactable living alumni refer to those for whom you have an active mailing address, an active email address, OR an active phone number. Please do NOT include alumni who have opted out of being contacted by the institution._x000D_
_x000D_
At most institutions, addressable alumni numbers increase slightly year on year, reflecting the fact that the number of new alumni graduating each year normally outweighs the number who become “lost” or deceased._x000D_
_x000D_
Please see the reporting guideline and question-by-question guide for more details._x000D_
_x000D_
Please enter a whole number with no commas or decimals or alpha-numeric characters like "10k". For e.g. enter 1,000 alumni as 1000.</t>
  </si>
  <si>
    <t>F-3</t>
  </si>
  <si>
    <t>What was the total number of alumni donors your institution had in the survey year (including those that made a pledge payment)?</t>
  </si>
  <si>
    <t>This should be a subset of the contactable alumni you counted in F2._x000D_
_x000D_
Remember: if a single donor made more than one payment, or made more than one gift, he/she should only be counted ONCE as a single donor._x000D_
_x000D_
If alumni who are partners make joint gifts, they should be counted as two gifts._x000D_
_x000D_
Each alumnus who gives via affiliated grant-making support organisations (for instance, a North American 501(c)3) should be counted individually._x000D_
_x000D_
Please see the reporting guideline and question-by-question guide for more details._x000D_
_x000D_
Please enter a whole number with no commas or decimals or alpha-numeric characters like "10k". For e.g. enter 1,000 alumni donors as 1000.</t>
  </si>
  <si>
    <t>F-4</t>
  </si>
  <si>
    <t>What was the total number of donors (alumni, other individuals and organisations) who made a gift for any purpose (including pledge payment) to your institution in the survey year?</t>
  </si>
  <si>
    <t>Remember: if a single donor made more than one payment, or made more than one gift, he/she should only be counted ONCE as a single donor._x000D_
_x000D_
If individuals who are partners make joint gifts, they should be counted as two gifts._x000D_
_x000D_
Each alumnus who gives via affiliated grant-making support organisations (for instance, a North American 501(c)3) should be counted individually._x000D_
_x000D_
F4 (total number of donors) should be more than or equal to F3 (total number of alumni donors)._x000D_
_x000D_
Please see the reporting guideline and question-by-question guide for more details._x000D_
_x000D_
Please enter a whole number with no commas or decimals or alpha-numeric characters like "10k". For e.g. enter 1,000 total donors as 1000.</t>
  </si>
  <si>
    <t>F-5</t>
  </si>
  <si>
    <t>How many new bequest intentions were confirmed in the survey year?</t>
  </si>
  <si>
    <t>The aim of this question is to further demonstrate how active your bequest program has been over the year.  While previous bequest questions focused on bequests received, this question focuses on bequest intentions/pledges (excluded from all other questions in this survey)._x000D_
_x000D_
Please see the reporting guideline and question-by-question guide for more details._x000D_
_x000D_
Please enter a whole number with no commas or decimals or alpha-numeric characters like "10k". For e.g. enter 1,000 bequest intentions as 1000.</t>
  </si>
  <si>
    <t>F-6</t>
  </si>
  <si>
    <t>How many bequests were the source of contributions to new funds secured in the survey year? (OPTIONAL)</t>
  </si>
  <si>
    <t>F-7</t>
  </si>
  <si>
    <t>How many bequests were the source of contributions to cash income received in the survey year? (OPTIONAL)</t>
  </si>
  <si>
    <t>G</t>
  </si>
  <si>
    <t>Capital campaigns</t>
  </si>
  <si>
    <t>G-1</t>
  </si>
  <si>
    <t>As at December of the survey year, were you in a capital campaign (including a quiet phase) for the institution as a whole?</t>
  </si>
  <si>
    <t>Please answer G2 if your answer to this question is 'Yes'.</t>
  </si>
  <si>
    <t>G-2</t>
  </si>
  <si>
    <t>If you were in a capital campaign as at December of the survey year, what was the financial target of the campaign?</t>
  </si>
  <si>
    <t>If you do not have a confirmed financial target, then you are not in a capital campaign._x000D_
_x000D_
Please see the reporting guideline and question-by-question guide for more details._x000D_
_x000D_
Please enter a whole number with no commas or decimals or alpha-numeric characters like "10k". For e.g. enter AUD 1,000.36 as 1000.</t>
  </si>
  <si>
    <t>G-3</t>
  </si>
  <si>
    <t>How long (i.e. number of years) do you expect the public phase of the campaign to be?</t>
  </si>
  <si>
    <t>G-4</t>
  </si>
  <si>
    <t>What percentage of the target had you achieved or do you expect to achieve before going public?</t>
  </si>
  <si>
    <t>Percent</t>
  </si>
  <si>
    <t>Please enter a whole number up to two decimal spaces with no commas or alpha-numeric characters like "10k". For e.g. enter 53.36% or 53.36 per cent as 53.36_x000D_
_x000D_
Please see the reporting guideline and question-by-question guide for more details.</t>
  </si>
  <si>
    <t>H</t>
  </si>
  <si>
    <t>Investment and staffing</t>
  </si>
  <si>
    <t>H-1</t>
  </si>
  <si>
    <t>What were the fundraising STAFF costs of your institution in the survey year?</t>
  </si>
  <si>
    <t>H-2</t>
  </si>
  <si>
    <t>What were the fundraising NON-STAFF costs for your institution in the survey year?</t>
  </si>
  <si>
    <t>H-3</t>
  </si>
  <si>
    <t>What were the TOTAL fundraising costs of your institution in the survey year?</t>
  </si>
  <si>
    <t>This should be equal to H1 + H2._x000D_
_x000D_
Please enter a whole number with no commas or decimals or alpha-numeric characters like "10k". For e.g. enter AUD 1,000.36 as 1000.</t>
  </si>
  <si>
    <t>H-4</t>
  </si>
  <si>
    <t>What were the alumni relations STAFF costs of your institution in the survey year?</t>
  </si>
  <si>
    <t>The costs associated with producing and distributing an alumni magazine should not be included here as they are the subject of a subsequent question._x000D_
_x000D_
Please enter a whole number with no commas or decimals or alpha-numeric characters like "10k". For e.g. enter AUD 1,000.36 as 1000._x000D_
_x000D_
Please see the reporting guideline and question-by-question guide for more details.</t>
  </si>
  <si>
    <t>H-5</t>
  </si>
  <si>
    <t>What were the alumni relations NON-STAFF costs of your institution in the survey year?</t>
  </si>
  <si>
    <t>H-6</t>
  </si>
  <si>
    <t>What were the TOTAL alumni relations costs for your institution in the survey year?</t>
  </si>
  <si>
    <t>This should be equal to H4 + H5._x000D_
_x000D_
Include the staff and non-staff direct costs involved in alumni relations activities. Costs include only the staff and non-staff alumni relations costs which could be said to constitute the institution’s alumni relations function and which are generally the responsibility of the Development Director, or the equivalent appointment. An appropriate proportion of the costs of staff with a joint focus on fundraising and alumni relations should be attributed to alumni relations expenditure. Non-staff costs relating to alumni relations should be included under alumni relations expenditure, including 50 per cent of the operational costs relating to the database (licenses, etc.)._x000D_
_x000D_
Please see the reporting guideline and question-by-question guide for more details._x000D_
_x000D_
Please enter a whole number with no commas or decimals or alpha-numeric characters like "10k". For e.g. enter AUD 1,000.36 as 1000.</t>
  </si>
  <si>
    <t>H-7</t>
  </si>
  <si>
    <t>What were the total production and distribution costs for the alumni magazine for your institution in the survey year?</t>
  </si>
  <si>
    <t>H-8</t>
  </si>
  <si>
    <t>How many FTE staff worked mainly on fundraising at your institution in the survey year?</t>
  </si>
  <si>
    <t>H-10</t>
  </si>
  <si>
    <t>How many FTE staff worked mainly on alumni relations at your institution in the survey year?</t>
  </si>
  <si>
    <t>This question seeks to find out the size of the alumni relations function(s) at your institution._x000D_
_x000D_
Please see the reporting guideline and question-by-question guide for more details._x000D_
_x000D_
Please enter a whole number with no commas or decimals or alpha-numeric characters like "10k". For e.g. enter 100 FTE staff as 100.</t>
  </si>
  <si>
    <t>H-12</t>
  </si>
  <si>
    <t>What was the total institutional expenditure in the survey year?</t>
  </si>
  <si>
    <t>This refers to the total expenditure of the institution, not just fundraising expenditure._x000D_
_x000D_
Please enter a whole number with no commas or decimals or alpha-numeric characters like "10k". For e.g. enter AUD 1,000.36 as 1000.</t>
  </si>
  <si>
    <t xml:space="preserve"> </t>
  </si>
  <si>
    <t>Thank you!</t>
  </si>
  <si>
    <r>
      <t xml:space="preserve">The question numbers correspond to the question numbers in the </t>
    </r>
    <r>
      <rPr>
        <b/>
        <sz val="12"/>
        <color indexed="8"/>
        <rFont val="Calibri"/>
        <family val="2"/>
      </rPr>
      <t xml:space="preserve">Survey Guidance </t>
    </r>
    <r>
      <rPr>
        <sz val="12"/>
        <color rgb="FF000000"/>
        <rFont val="Calibri"/>
        <family val="2"/>
      </rPr>
      <t>document</t>
    </r>
    <r>
      <rPr>
        <sz val="12"/>
        <rFont val="Calibri"/>
        <family val="2"/>
      </rPr>
      <t xml:space="preserve"> and the</t>
    </r>
    <r>
      <rPr>
        <b/>
        <sz val="12"/>
        <color indexed="8"/>
        <rFont val="Calibri"/>
        <family val="2"/>
      </rPr>
      <t xml:space="preserve"> online survey</t>
    </r>
    <r>
      <rPr>
        <b/>
        <sz val="12"/>
        <rFont val="Calibri"/>
        <family val="2"/>
        <scheme val="minor"/>
      </rPr>
      <t>.</t>
    </r>
  </si>
  <si>
    <t>Question no.</t>
  </si>
  <si>
    <t>Question text</t>
  </si>
  <si>
    <t>Key:</t>
  </si>
  <si>
    <t>Optional question: Please note, several optional questions were introduced into the survey in 2018. These questions have the word ‘(OPTIONAL)’ at the end of the question text. The questions are optional as it recognised that some institutions may not be able to answer them due to data limitations. If choosing to answer any of the optional questions, the question must be answered for all three survey years.</t>
  </si>
  <si>
    <t>Institution's response</t>
  </si>
  <si>
    <t>C-1-1-1</t>
  </si>
  <si>
    <t>C-1-2-1</t>
  </si>
  <si>
    <t>C-1-3-1</t>
  </si>
  <si>
    <t>C-1-4-1</t>
  </si>
  <si>
    <t>C-1-5-1</t>
  </si>
  <si>
    <t>C-2-1-1</t>
  </si>
  <si>
    <t>C-2-2-1</t>
  </si>
  <si>
    <t>C-2-3-1</t>
  </si>
  <si>
    <t>C-2-4-1</t>
  </si>
  <si>
    <t>C-2-5-1</t>
  </si>
  <si>
    <t>Unrestricted [x] Cash income received</t>
  </si>
  <si>
    <t>Restricted for student and staff bursaries and scholarships [x] Cash income received</t>
  </si>
  <si>
    <t>Restricted for capital projects and infrastructure [x] Cash income received</t>
  </si>
  <si>
    <t>Restricted for research programs and partnerships [x] Cash income received</t>
  </si>
  <si>
    <t>Restricted for other purposes [x] Cash income received</t>
  </si>
  <si>
    <t>Help text</t>
  </si>
  <si>
    <t>Please enter a value between 1800 and  2019</t>
  </si>
  <si>
    <t>Question format/ type</t>
  </si>
  <si>
    <t>Multiple Choice:
[CEO,
Vice-Chancellor,
Deputy Vice-Chancellor or similar,
Pro Vice-Chancellor or similar,
Registrar/Secretary,
Board/Foundation,
Director of Advancement/External Relations/Marketing/Corporate Affairs,
Other]</t>
  </si>
  <si>
    <t>Multiple Choice:
[Yes,
No]</t>
  </si>
  <si>
    <t>Does not require a response; these are just question headers.</t>
  </si>
  <si>
    <t>Multiple Choice:
[Alumnus in lifetime,
Alumni bequest,
Other individual in lifetime,
Other individual bequest,
Trusts/Foundations,
Corporates,
Other organisation,
Not applicable]</t>
  </si>
  <si>
    <t>B-1 total new funds secured should be greater than or equal to B-2 bequests secured in new funds</t>
  </si>
  <si>
    <t>B-3 total cash income received should be greater than or equal to B-4 bequests received in cash income</t>
  </si>
  <si>
    <t>B-1 total new funds secured should be greater than or equal to B-5 total cash value of gifts-in-kind secured</t>
  </si>
  <si>
    <t>B-1 total new funds secured should be greater than or equal to B-6 largest new non-bequest confirmed gift</t>
  </si>
  <si>
    <t>B-3 total cash income received should be greater than or equal to B-8 largest cash gift</t>
  </si>
  <si>
    <t>B-10 number of gifts of $1 million in new funds multiplied by $1 million should be less than or equal to B-1 total new funds secured</t>
  </si>
  <si>
    <t>B-11 number of gifts of $1 million in cash income multiplied by $1 million should be less than or equal to B-3 total cash income received</t>
  </si>
  <si>
    <t>B-1 total new funds secured should be greater than or equal to B-12 annual fund secured in new funds</t>
  </si>
  <si>
    <t>B-3 total cash income received should be greater than or equal to B-13 annual fund received in cash income</t>
  </si>
  <si>
    <t>Sum of C-1 new funds secured by purpose should be equal to B-1 total new funds secured</t>
  </si>
  <si>
    <t>Sum of C-2 cash income by purpose should be equal to B-3 total cash income received</t>
  </si>
  <si>
    <t>Sum of D-1 new funds secured by source should be equal to B-1 total new funds secured</t>
  </si>
  <si>
    <t>Sum of D-2 cash income received by source should be equal to B-3 total cash income received</t>
  </si>
  <si>
    <t>B-6 largest new non-bequest confirmed gift should be less than or equal to new funds from respective source in D-1 new funds secured by source</t>
  </si>
  <si>
    <t>B-8 largest cash gift should be less than or equal to cash income received from respective source in D-2 cash income received by source</t>
  </si>
  <si>
    <t>F-1 total alumni should be greater than or equal to F-2 total contactable alumni</t>
  </si>
  <si>
    <t>F-2 total contactable alumni should be greater than or equal to F-3 total alumni donors</t>
  </si>
  <si>
    <t>F-4 total number of donors should be greater than or equal to F-3 total alumni donors</t>
  </si>
  <si>
    <t>If B-2 bequests secured in new funds is greater than 0, F-6 number of bequests that were the source of contributions to new funds cannot be 0</t>
  </si>
  <si>
    <t>If B-3 bequests received in cash income is greater than 0, F-7 number of bequests that were the source of contributions to cash income cannot be 0</t>
  </si>
  <si>
    <t>If F-6 number of bequests that were the source of contributions to new funds is greater than 0, B-2 bequests secured in new funds cannot be 0</t>
  </si>
  <si>
    <t>If F-7 number of bequests that were the source of contributions to cash income is greater than 0, B-4 bequests received in cash income cannot be 0</t>
  </si>
  <si>
    <t>Sum of H-1 fundraising staff costs and H-2 fundraising non-staff costs should be equal to H-3 total fundraising costs</t>
  </si>
  <si>
    <t>Sum of H-4 alumni relations staff costs and H-5 alumni relations non-staff costs should be equal to H-6 total alumni relations costs</t>
  </si>
  <si>
    <t>If H-8 fundraising staff is greater than 0, H-1 fundraising staff costs cannot be 0</t>
  </si>
  <si>
    <t>If H-9 alumni relations staff is greater than 0, H-4 alumni relations staff costs cannot be 0</t>
  </si>
  <si>
    <t>If H-1 fundraising staff costs is greater than 0, H-8 fundraising staff cannot be 0</t>
  </si>
  <si>
    <t>If H-4 alumni relations staff costs is greater than 0, H-9 alumni relations staff cannot be 0</t>
  </si>
  <si>
    <t>B-2 bequests secured in new funds should be greater than or equal to B-4 bequests received in cash income</t>
  </si>
  <si>
    <t>If F-4 total donors is greater than 1, B-1 new funds secured cannot be 0</t>
  </si>
  <si>
    <t>If B-1 new funds secured is greater than 1, F-4 total donors cannot be 0</t>
  </si>
  <si>
    <t>If F-4 total donors is greater than 1, B-3 cash income received cannot be 0</t>
  </si>
  <si>
    <t>If B-3 cash income received is greater than 1, F-4  total donors cannot be 0</t>
  </si>
  <si>
    <t>H-8 total fundraising staff should be equal to sum of H-9-1 staff directly involved with donors and H-9-2 support staff</t>
  </si>
  <si>
    <t>H-10 total alumni relations staff should be equal to sum of H-11-1 staff directly involved with alumni and H-11-2 support staff</t>
  </si>
  <si>
    <t>Query being checked</t>
  </si>
  <si>
    <t>Query result</t>
  </si>
  <si>
    <t>Query S. No.</t>
  </si>
  <si>
    <t>Query formula</t>
  </si>
  <si>
    <t>B-1 &gt;= B-2</t>
  </si>
  <si>
    <t>B-3 &gt;= B-4</t>
  </si>
  <si>
    <t>B-1 &gt;= B-5</t>
  </si>
  <si>
    <t>B-1 &gt;= B-6</t>
  </si>
  <si>
    <t>Is there a query associated with this question? Yes/ No</t>
  </si>
  <si>
    <t>No</t>
  </si>
  <si>
    <t>Yes</t>
  </si>
  <si>
    <t>C-1 Of the total new funds secured in B1 how much was...(OPTIONAL)</t>
  </si>
  <si>
    <t>C-2 Of the total cash income received in B3 how much was...(OPTIONAL)</t>
  </si>
  <si>
    <t>D-1 How much new funds secured, from B1 above, came from the following sources? (OPTIONAL)</t>
  </si>
  <si>
    <t>D-2 How much cash income received, from B3 above, came from the following sources? (OPTIONAL)</t>
  </si>
  <si>
    <t>E-2 How many donors gave your institution total cash contributions that fall into one of the following categories? (OPTIONAL)</t>
  </si>
  <si>
    <t>E-1 How many donors gave your institution new funds secured in the survey year that fall into one of the following contribution level categories? (OPTIONAL)</t>
  </si>
  <si>
    <t>H-11-1-1</t>
  </si>
  <si>
    <t>H-11-2-1</t>
  </si>
  <si>
    <t>H-9-1-1</t>
  </si>
  <si>
    <t>H-9-2-1</t>
  </si>
  <si>
    <t>Count the total number of years from the public announcement of the campaign to its anticipated public announcement of conclusion.
Please see the reporting guideline and question-by-question guide for more details.
Please enter a whole number with no commas or decimals or alpha-numeric characters like "10k". For e.g. enter 10 years as 10.</t>
  </si>
  <si>
    <t>Exclude Alumni Relations.
Include 50% of database staff costs.
Please enter a whole number with no commas or decimals or alpha-numeric characters like "10k". For e.g. enter AUD 1,000.36 as 1000.</t>
  </si>
  <si>
    <t>Exclude Alumni Relations non-staff costs.
Include 50% of database costs.
Please enter a whole number with no commas or decimals or alpha-numeric characters like "10k". For e.g. enter AUD 1,000.36 as 1000.</t>
  </si>
  <si>
    <t>This question seeks to find out the size of the fundraising functions at your institution. Staff from departments/faculties outside of the Development Office, who act as “Champions” or fundraise, should not be included in this total.
Please see the reporting guideline and question-by-question guide for more details.
Please enter a whole number with no commas or decimals or alpha-numeric characters like "10k". For e.g. enter 100 FTE staff as 100.</t>
  </si>
  <si>
    <r>
      <t xml:space="preserve">An alumni magazine is any regularly printed magazine that is sent to the majority of your alumni.  
If your institution produced two magazines a year at a cost of $50,000 per magazine you should report a total cost of $100,000.
Donor newsletters, e-newsletters and departmental newsletters should </t>
    </r>
    <r>
      <rPr>
        <u/>
        <sz val="11"/>
        <color theme="1"/>
        <rFont val="Calibri"/>
        <family val="2"/>
        <scheme val="minor"/>
      </rPr>
      <t>not</t>
    </r>
    <r>
      <rPr>
        <sz val="11"/>
        <color theme="1"/>
        <rFont val="Calibri"/>
        <family val="2"/>
        <scheme val="minor"/>
      </rPr>
      <t xml:space="preserve"> be included.
Please enter a whole number with no commas or decimals or alpha-numeric characters like "10k". For e.g. enter AUD 1,000.36 as 1000.</t>
    </r>
  </si>
  <si>
    <t>How many of the fundraising staff reported in H-8 above were:
directly involved in working with alumni, corporates, friends of the institutions and others to raise funds</t>
  </si>
  <si>
    <t>How many of the fundraising staff reported in H-8 above were:
played a supporting role in raising funds</t>
  </si>
  <si>
    <t>How many of the alumni relations staff reported in H-10 above were:
directly involved in working with alumni to engage them through participation in alumni programs and/or volunterring their time to the institution</t>
  </si>
  <si>
    <t>How many of the alumni relations staff reported in H-10 above were:
played a supporting role in engagement programs</t>
  </si>
  <si>
    <r>
      <rPr>
        <b/>
        <sz val="11"/>
        <color theme="1"/>
        <rFont val="Calibri"/>
        <family val="2"/>
        <scheme val="minor"/>
      </rPr>
      <t>H-11</t>
    </r>
    <r>
      <rPr>
        <sz val="11"/>
        <color theme="1"/>
        <rFont val="Calibri"/>
        <family val="2"/>
        <scheme val="minor"/>
      </rPr>
      <t xml:space="preserve"> How many of the alumni relations staff reported in H-10 above were:</t>
    </r>
  </si>
  <si>
    <r>
      <rPr>
        <b/>
        <sz val="11"/>
        <color theme="1"/>
        <rFont val="Calibri"/>
        <family val="2"/>
        <scheme val="minor"/>
      </rPr>
      <t>H-9</t>
    </r>
    <r>
      <rPr>
        <sz val="11"/>
        <color theme="1"/>
        <rFont val="Calibri"/>
        <family val="2"/>
        <scheme val="minor"/>
      </rPr>
      <t xml:space="preserve"> How many of the fundraising staff reported in H-8 above were:</t>
    </r>
  </si>
  <si>
    <t>Non-staff costs relating to alumni relations should include 50 per cent of the operational costs relating to the database (licenses, etc.).
Please enter a whole number with no commas or decimals or alpha-numeric characters like "10k". For e.g. enter AUD 1,000.36 as 1000.
Please see the reporting guideline and question-by-question guide for more details.</t>
  </si>
  <si>
    <t>This is the number of individual bequests that were the source of bequest new funds secured in the year (i.e. the number of bequests that make up the funds figure from B-2).  You may have received several payments from a single bequest as the estate is settled; these should only be counted once. For example, a bequest that settles in three contributions ($10,000, $20,000, $30,000), should be counted as a single bequest.
Please enter a whole number with no commas or decimals or alpha-numeric characters like "10k". For e.g. enter 1,000 as 1000.</t>
  </si>
  <si>
    <t>This is the number of individual bequests that were the source of bequest cash income received in the year (i.e. the number of bequests that makeup the cash figure from B-3).  You may have received several payments from a single bequest as the estate is settled; these should only be counted once. For example, a bequest that settles in three contributions ($10,000, $20,000, $30,000), should be counted as a single bequest.
Please enter a whole number with no commas or decimals or alpha-numeric characters like "10k". For e.g. enter 1,000 as 1000.</t>
  </si>
  <si>
    <t>-</t>
  </si>
  <si>
    <t>The value of your largest gift should be less than B1, value of total new funds secured.
Pledges include the total value, for the full duration of each pledge.
Only documented, confirmed pledges should be reported here.  These are standing orders, direct debit mandates, documented gift agreements or other signed documentation from the donor which confirm the size of the donation and a timetable for the transfer of funds.  Oral pledges and legacy pledges should not be included in the survey.  Unspecified or undocumented pledges should not be included in the survey.  
If you received a new, single cash gift (except a legacy gift) which is larger than any other pledges or gifts you receive in the year, this counts as a new non-legacy, confirm pledge and should be recorded here.
Please enter a whole number with no commas or decimals or alpha-numeric characters like "10k". For e.g. enter AUD 1,000.36 as 1000.</t>
  </si>
  <si>
    <t>Cash gifts must be fully received in cash in the relevant year.  This could include large pledge payments from pledges made in previous years (or the current year).
‘Legacy cash received’ is a permissible source for this question.  It must, however, be realised cash rather than an estimated value for a gift-in-kind (such as property) received as part of a legacy.
Gifts-in-kind, even if they have been sold for cash, are excluded from this section.
Please enter a whole number with no commas or decimals or alpha-numeric characters like "10k". For e.g. enter AUD 1,000 gifts as 1000.</t>
  </si>
  <si>
    <t>“Annual Funds” have a range of definitions.  Normally, Annual Funds include many donors, each of whom make relatively small gifts.  Normally, Annual Fund income does not fluctuate greatly from year to year. Annual Funds do not normally include legacy cash received._x000D_
_x000D_
For this question include new cash and new confirmed pledges for the full duration of the pledge (Standing Orders and Direct Debits without end dates may count pledge payments up those which will be received within five years). Exclude pledge payments from pledges secured in past years._x000D_
_x000D_
Please see the reporting guideline and question-by-question guide for more details._x000D_
_x000D_
Please enter a whole number with no commas or decimals or alpha-numeric characters like "10k". For e.g. enter AUD 1,000.36 as 1000.</t>
  </si>
  <si>
    <t>Include all cash received, whether the source is pledge payments from pledges secured in previous years, or new cash.
Do not include any income which is anticipated or pledges to arrive in future years.
Please enter a whole number with no commas or decimals or alpha-numeric characters like "10k". For e.g. enter AUD 1,000.36 as 1000.</t>
  </si>
  <si>
    <t>The total value of new funds includes research. _x000D_
_x000D_
The aim of this question is to demonstrate how active and successful your fundraising has been over the year. Please see the reporting guideline and question-by-question guide for more details._x000D_
_x000D_
Please enter a whole number with no commas or decimals or alpha-numeric characters like "10k". For e.g. enter AUD 1,000.36 as 1000.</t>
  </si>
  <si>
    <t>This question is a subset of B-2.  It should only include bequests received by the institution in the relevant year from the estates of deceased individuals.  Pledges from living donors should not be included as they could be revoked.  Bequests still passing through probate should also not be included._x000D_
_x000D_
Please see the reporting guideline and question-by-question guide for more details._x000D_
_x000D_
Please enter a whole number with no commas or decimals or alpha-numeric characters like "10k". For e.g. enter AUD 1,000.36 as 1000.</t>
  </si>
  <si>
    <t>The value of your largest gift should be less than B2, value of total cash income received.
‘Legacy cash received’ is a permissible source for this question.  It must, however, be realised cash rather than an estimated value for a gift-in-kind (such as property) received as part of a legacy.
It is possible for your largest cash gift received to be a single payment against a pledge made in previous years.   For example, if someone has pledged $1M and makes a $250,000 payment towards that pledge, and no single gifts are received that are larger than that in the year then your largest cash gift is $250,000.  You can only count the money that has been received, within the relevant year.
Gifts-in-kind, even if they have been sold for cash, are excluded from this section.
Please enter a whole number with no commas or decimals or alpha-numeric characters like "10k". For e.g. enter AUD 1,000.36 as 1000.</t>
  </si>
  <si>
    <t>Pledges include the total value, for the full duration of each pledge.
Only documented, confirmed pledges should be reported here.  These are standing orders, direct debit mandates, documented gift agreements or other signed documentation from the donor which confirm the size of the donation and a timetable for the transfer of funds.  Oral pledges and legacy pledges should not be included in the survey.  Unspecified or undocumented pledges should not be included in the survey.
Please enter a whole number with no commas or decimals or alpha-numeric characters like "10k". For e.g. enter AUD 1,000 gifts as 1000.</t>
  </si>
  <si>
    <t>Please enter your response in this column</t>
  </si>
  <si>
    <t>Please contact hkumar@case.org if you have any questions about the survey.</t>
  </si>
  <si>
    <t>B-3 &gt;= B-8</t>
  </si>
  <si>
    <t>B-1 &gt;= B-10</t>
  </si>
  <si>
    <t>B-3 &gt;= B-11</t>
  </si>
  <si>
    <t>B-1 &gt;= B-12</t>
  </si>
  <si>
    <t>B-3 &gt;= B-13</t>
  </si>
  <si>
    <t>B-1 = (C-1-1-1 +
 C-1-2-1 +
C-1-3-1 +
C-1-4-1 +
 C-1-5-1)</t>
  </si>
  <si>
    <t>B-3 = (C-2-1-1 +
C-2-2-1 +
C-2-3-1 +
C-2-4-1 +
C-2-5-1)</t>
  </si>
  <si>
    <t>B-1 = (D-1-1 +
 D-1-2 +
D-1-3 +
D-1-4 +
 D-1-5)</t>
  </si>
  <si>
    <t>B-3 = (D-2-1 +
D-2-2 +
D-2-3 +
D-2-4 +
D-2-5)</t>
  </si>
  <si>
    <t>(D-1-1 +
 D-1-2 +
D-1-3 +
D-1-4 +
 D-1-5) &gt;= B-6</t>
  </si>
  <si>
    <t>(D-2-1 +
D-2-2 +
D-2-3 +
D-2-4 +
D-2-5) &gt;= B-8</t>
  </si>
  <si>
    <t>F-1 &gt;= F-2</t>
  </si>
  <si>
    <t>F-2 &gt;= F-3</t>
  </si>
  <si>
    <t>F-4 &gt;= F-3</t>
  </si>
  <si>
    <t>H-3 = (H-1 + H-2)</t>
  </si>
  <si>
    <t>H-6 = (H-4 + H-5)</t>
  </si>
  <si>
    <t>If F-6 &gt;0 means that B-2&gt;0</t>
  </si>
  <si>
    <t>If F-7 &gt;0 means that B-4&gt;0</t>
  </si>
  <si>
    <t>If B-3 &gt;0 means that F-7&gt;0</t>
  </si>
  <si>
    <t>If B-2 &gt;0 means that F-6&gt;0</t>
  </si>
  <si>
    <t>If H-8 &gt;0 means that H-1&gt;0</t>
  </si>
  <si>
    <t>If H-1 &gt;0 means that H-8&gt;0</t>
  </si>
  <si>
    <t>B-2 &gt;= B-4</t>
  </si>
  <si>
    <t>If F-4 &gt;1 means that B-1&gt;0</t>
  </si>
  <si>
    <t>If B-1 &gt;1 means that F-4&gt;0</t>
  </si>
  <si>
    <t>If F-4 &gt;1 means that B-3&gt;0</t>
  </si>
  <si>
    <t>If B-3 &gt;1 means that F-4&gt;0</t>
  </si>
  <si>
    <t>H-8 = (H-9-1-1 + H-9-2-1)</t>
  </si>
  <si>
    <t>H-10 = (H-11-1-1 + H-11-2-1)</t>
  </si>
  <si>
    <t>If (H-9-1-1 +
H-9-2-1) &gt;0 means that H-4&gt;0</t>
  </si>
  <si>
    <t>If H-4 &gt;0 means that 
(H-9-1-1 +
H-9-2-1)&gt;0</t>
  </si>
  <si>
    <t>Lastly, log in to the online survey on the toolkit and complete the information online.</t>
  </si>
  <si>
    <t>Note: The questions highlighted in orange colour are OPTIONAL. This is because several optional questions were introduced into the survey in 2018. These questions have the word ‘(OPTIONAL)’ at the end of the question text. The questions are optional as it recognised that some institutions may not be able to answer them due to data limitations. If choosing to answer any of the optional questions, the question must be answered for all three survey years.</t>
  </si>
  <si>
    <t>H-12 &gt; (H-3 + H-6 + H-7)</t>
  </si>
  <si>
    <t>H-12 &gt; H-7</t>
  </si>
  <si>
    <t>H-7 total alumni relations magazine costs should be less than H-12 total institutional expenditure</t>
  </si>
  <si>
    <t>Sum of H-3 total fundraising costs, H-6 total alumni relations costs and H-7 total alumni relations magazine costs should be less than H-12 total institutional expenditure</t>
  </si>
  <si>
    <t>H-3 total fundraising costs should be less than H-12 total institutional expenditure</t>
  </si>
  <si>
    <t>H-6 total alumni relations costs should be less than H-12 total institutional expenditure</t>
  </si>
  <si>
    <t>H-12 &gt; H-3</t>
  </si>
  <si>
    <t>H-12 &gt; H-6</t>
  </si>
  <si>
    <r>
      <t xml:space="preserve">CASE Support of Education Survey, Australia and New Zealand, 2021
</t>
    </r>
    <r>
      <rPr>
        <b/>
        <sz val="22"/>
        <color theme="1"/>
        <rFont val="Calibri"/>
        <family val="2"/>
        <scheme val="minor"/>
      </rPr>
      <t>Notes:</t>
    </r>
  </si>
  <si>
    <t>You can use this document to collate your answers to the CASE Support of Education Survey, Australia and New Zealand, 2021.</t>
  </si>
  <si>
    <r>
      <t>Next, please ensure that your instition's data is free-from errors by reviewing the '</t>
    </r>
    <r>
      <rPr>
        <b/>
        <sz val="12"/>
        <rFont val="Calibri"/>
        <family val="2"/>
        <scheme val="minor"/>
      </rPr>
      <t>Queries_CSES-ANZ2021</t>
    </r>
    <r>
      <rPr>
        <sz val="12"/>
        <rFont val="Calibri"/>
        <family val="2"/>
        <scheme val="minor"/>
      </rPr>
      <t>' tab.</t>
    </r>
  </si>
  <si>
    <r>
      <t>First collate all the data in the next sheet (</t>
    </r>
    <r>
      <rPr>
        <b/>
        <sz val="12"/>
        <rFont val="Calibri"/>
        <family val="2"/>
        <scheme val="minor"/>
      </rPr>
      <t>Survey_CSES-ANZ2021</t>
    </r>
    <r>
      <rPr>
        <sz val="12"/>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</si>
</sst>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name val="Arial"/>
      <family val="2"/>
    </font>
    <font>
      <sz val="10"/>
      <name val="Calibri"/>
      <family val="2"/>
      <scheme val="minor"/>
    </font>
    <font>
      <b/>
      <sz val="26"/>
      <color theme="1"/>
      <name val="Calibri"/>
      <family val="2"/>
      <scheme val="minor"/>
    </font>
    <font>
      <sz val="12"/>
      <name val="Calibri"/>
      <family val="2"/>
      <scheme val="minor"/>
    </font>
    <font>
      <b/>
      <sz val="12"/>
      <color indexed="8"/>
      <name val="Calibri"/>
      <family val="2"/>
    </font>
    <font>
      <sz val="12"/>
      <name val="Calibri"/>
      <family val="2"/>
    </font>
    <font>
      <b/>
      <sz val="12"/>
      <color theme="1"/>
      <name val="Calibri"/>
      <family val="2"/>
      <scheme val="minor"/>
    </font>
    <font>
      <b/>
      <sz val="22"/>
      <color theme="1"/>
      <name val="Calibri"/>
      <family val="2"/>
      <scheme val="minor"/>
    </font>
    <font>
      <b/>
      <sz val="12"/>
      <name val="Calibri"/>
      <family val="2"/>
      <scheme val="minor"/>
    </font>
    <font>
      <sz val="12"/>
      <color rgb="FF000000"/>
      <name val="Calibri"/>
      <family val="2"/>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43">
    <xf numFmtId="0" fontId="0" fillId="0" borderId="0" xfId="0"/>
    <xf numFmtId="0" fontId="0" fillId="0" borderId="0" xfId="0" applyAlignment="1">
      <alignment horizontal="center" vertical="center"/>
    </xf>
    <xf numFmtId="0" fontId="0" fillId="0" borderId="0" xfId="0" applyAlignment="1">
      <alignment vertical="center" wrapText="1"/>
    </xf>
    <xf numFmtId="0" fontId="3" fillId="2" borderId="0" xfId="1" applyFont="1" applyFill="1" applyAlignment="1">
      <alignment horizontal="center" vertical="center"/>
    </xf>
    <xf numFmtId="0" fontId="3" fillId="2" borderId="0" xfId="1" applyFont="1" applyFill="1"/>
    <xf numFmtId="0" fontId="5" fillId="2" borderId="0" xfId="1" applyFont="1" applyFill="1" applyAlignment="1">
      <alignment horizontal="center" vertical="center"/>
    </xf>
    <xf numFmtId="0" fontId="3" fillId="2" borderId="0" xfId="1" applyFont="1" applyFill="1" applyAlignment="1">
      <alignment vertical="center"/>
    </xf>
    <xf numFmtId="0" fontId="5" fillId="2" borderId="0" xfId="1" applyFont="1" applyFill="1" applyAlignment="1">
      <alignment vertical="center" wrapText="1"/>
    </xf>
    <xf numFmtId="0" fontId="3" fillId="2" borderId="0" xfId="1" applyFont="1" applyFill="1" applyAlignment="1">
      <alignment vertical="center" wrapText="1"/>
    </xf>
    <xf numFmtId="0" fontId="4" fillId="2" borderId="0" xfId="1" applyFont="1" applyFill="1"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5"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49" fontId="0" fillId="0" borderId="1" xfId="0" applyNumberFormat="1" applyBorder="1" applyAlignment="1">
      <alignment vertical="center"/>
    </xf>
    <xf numFmtId="1" fontId="0" fillId="0" borderId="1" xfId="0" applyNumberFormat="1"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 fontId="0" fillId="0" borderId="1" xfId="0" applyNumberFormat="1" applyBorder="1" applyAlignment="1">
      <alignment horizontal="right" vertical="center"/>
    </xf>
    <xf numFmtId="49" fontId="0" fillId="0" borderId="1" xfId="0" applyNumberFormat="1" applyBorder="1" applyAlignment="1">
      <alignment horizontal="right" vertical="center"/>
    </xf>
    <xf numFmtId="0" fontId="0" fillId="6" borderId="1" xfId="0" applyFill="1" applyBorder="1" applyAlignment="1">
      <alignment vertical="center" wrapText="1"/>
    </xf>
    <xf numFmtId="1" fontId="0" fillId="6" borderId="1" xfId="0" applyNumberFormat="1" applyFill="1" applyBorder="1" applyAlignment="1">
      <alignment vertical="center"/>
    </xf>
    <xf numFmtId="4" fontId="0" fillId="6" borderId="1" xfId="0" applyNumberFormat="1" applyFill="1" applyBorder="1" applyAlignment="1">
      <alignment horizontal="right" vertical="center"/>
    </xf>
    <xf numFmtId="0" fontId="0" fillId="6" borderId="1" xfId="0" applyFill="1" applyBorder="1" applyAlignment="1">
      <alignment vertical="center"/>
    </xf>
    <xf numFmtId="0" fontId="0" fillId="0" borderId="1" xfId="0" applyBorder="1" applyAlignment="1">
      <alignment vertical="center"/>
    </xf>
    <xf numFmtId="2" fontId="0" fillId="0" borderId="1" xfId="0" applyNumberFormat="1" applyBorder="1" applyAlignment="1">
      <alignment vertical="center"/>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0" fillId="4" borderId="1" xfId="0" applyFont="1" applyFill="1" applyBorder="1" applyAlignment="1">
      <alignment horizontal="left" vertical="center" wrapText="1"/>
    </xf>
    <xf numFmtId="49" fontId="0" fillId="0" borderId="1" xfId="0" applyNumberFormat="1" applyFill="1" applyBorder="1" applyAlignment="1">
      <alignment vertical="center"/>
    </xf>
    <xf numFmtId="1" fontId="0" fillId="0" borderId="1" xfId="0" applyNumberFormat="1" applyFill="1" applyBorder="1" applyAlignment="1">
      <alignment vertical="center"/>
    </xf>
    <xf numFmtId="0" fontId="5" fillId="2" borderId="0" xfId="1" applyFont="1" applyFill="1" applyAlignment="1">
      <alignment wrapText="1"/>
    </xf>
    <xf numFmtId="0" fontId="8" fillId="2" borderId="0" xfId="1" applyFont="1" applyFill="1" applyAlignment="1">
      <alignment wrapText="1"/>
    </xf>
    <xf numFmtId="0" fontId="3" fillId="2" borderId="0" xfId="1" applyFont="1" applyFill="1" applyAlignment="1">
      <alignment wrapText="1"/>
    </xf>
    <xf numFmtId="0" fontId="0" fillId="4" borderId="0" xfId="0" applyFill="1" applyAlignment="1">
      <alignment vertical="center"/>
    </xf>
    <xf numFmtId="0" fontId="0" fillId="0" borderId="1" xfId="0" applyBorder="1" applyAlignment="1">
      <alignment horizontal="left" vertical="center" wrapText="1"/>
    </xf>
    <xf numFmtId="0" fontId="0" fillId="6" borderId="1" xfId="0" applyFill="1" applyBorder="1" applyAlignment="1">
      <alignment horizontal="left" vertical="center" wrapText="1"/>
    </xf>
  </cellXfs>
  <cellStyles count="2">
    <cellStyle name="Normal" xfId="0" builtinId="0"/>
    <cellStyle name="Normal 2" xfId="1" xr:uid="{70ADBF34-B406-4C8D-ABA5-25D23EC98BB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133350</xdr:rowOff>
    </xdr:from>
    <xdr:to>
      <xdr:col>0</xdr:col>
      <xdr:colOff>1323975</xdr:colOff>
      <xdr:row>0</xdr:row>
      <xdr:rowOff>952500</xdr:rowOff>
    </xdr:to>
    <xdr:pic>
      <xdr:nvPicPr>
        <xdr:cNvPr id="2" name="Picture 1">
          <a:extLst>
            <a:ext uri="{FF2B5EF4-FFF2-40B4-BE49-F238E27FC236}">
              <a16:creationId xmlns:a16="http://schemas.microsoft.com/office/drawing/2014/main" id="{A9C63CA0-DA7F-4CBB-A47C-7987A88A4E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04825" y="133350"/>
          <a:ext cx="819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419100</xdr:colOff>
      <xdr:row>0</xdr:row>
      <xdr:rowOff>1066800</xdr:rowOff>
    </xdr:from>
    <xdr:to>
      <xdr:col>0</xdr:col>
      <xdr:colOff>1371600</xdr:colOff>
      <xdr:row>0</xdr:row>
      <xdr:rowOff>1295400</xdr:rowOff>
    </xdr:to>
    <xdr:pic>
      <xdr:nvPicPr>
        <xdr:cNvPr id="3" name="Picture 2">
          <a:extLst>
            <a:ext uri="{FF2B5EF4-FFF2-40B4-BE49-F238E27FC236}">
              <a16:creationId xmlns:a16="http://schemas.microsoft.com/office/drawing/2014/main" id="{30D5B781-4263-4B43-82EB-DA1FABA406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1066800"/>
          <a:ext cx="9525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92C7F-D887-42E1-92D7-E0C08E914C73}">
  <dimension ref="A1:O13"/>
  <sheetViews>
    <sheetView topLeftCell="A13" zoomScale="85" zoomScaleNormal="85" workbookViewId="0">
      <selection activeCell="B4" sqref="B4"/>
    </sheetView>
  </sheetViews>
  <sheetFormatPr defaultRowHeight="13" x14ac:dyDescent="0.3"/>
  <cols>
    <col min="1" max="1" width="26.26953125" style="4" customWidth="1"/>
    <col min="2" max="2" width="140.81640625" style="39" bestFit="1" customWidth="1"/>
    <col min="3" max="256" width="9.08984375" style="4"/>
    <col min="257" max="257" width="26.26953125" style="4" customWidth="1"/>
    <col min="258" max="258" width="140.81640625" style="4" bestFit="1" customWidth="1"/>
    <col min="259" max="512" width="9.08984375" style="4"/>
    <col min="513" max="513" width="26.26953125" style="4" customWidth="1"/>
    <col min="514" max="514" width="140.81640625" style="4" bestFit="1" customWidth="1"/>
    <col min="515" max="768" width="9.08984375" style="4"/>
    <col min="769" max="769" width="26.26953125" style="4" customWidth="1"/>
    <col min="770" max="770" width="140.81640625" style="4" bestFit="1" customWidth="1"/>
    <col min="771" max="1024" width="9.08984375" style="4"/>
    <col min="1025" max="1025" width="26.26953125" style="4" customWidth="1"/>
    <col min="1026" max="1026" width="140.81640625" style="4" bestFit="1" customWidth="1"/>
    <col min="1027" max="1280" width="9.08984375" style="4"/>
    <col min="1281" max="1281" width="26.26953125" style="4" customWidth="1"/>
    <col min="1282" max="1282" width="140.81640625" style="4" bestFit="1" customWidth="1"/>
    <col min="1283" max="1536" width="9.08984375" style="4"/>
    <col min="1537" max="1537" width="26.26953125" style="4" customWidth="1"/>
    <col min="1538" max="1538" width="140.81640625" style="4" bestFit="1" customWidth="1"/>
    <col min="1539" max="1792" width="9.08984375" style="4"/>
    <col min="1793" max="1793" width="26.26953125" style="4" customWidth="1"/>
    <col min="1794" max="1794" width="140.81640625" style="4" bestFit="1" customWidth="1"/>
    <col min="1795" max="2048" width="9.08984375" style="4"/>
    <col min="2049" max="2049" width="26.26953125" style="4" customWidth="1"/>
    <col min="2050" max="2050" width="140.81640625" style="4" bestFit="1" customWidth="1"/>
    <col min="2051" max="2304" width="9.08984375" style="4"/>
    <col min="2305" max="2305" width="26.26953125" style="4" customWidth="1"/>
    <col min="2306" max="2306" width="140.81640625" style="4" bestFit="1" customWidth="1"/>
    <col min="2307" max="2560" width="9.08984375" style="4"/>
    <col min="2561" max="2561" width="26.26953125" style="4" customWidth="1"/>
    <col min="2562" max="2562" width="140.81640625" style="4" bestFit="1" customWidth="1"/>
    <col min="2563" max="2816" width="9.08984375" style="4"/>
    <col min="2817" max="2817" width="26.26953125" style="4" customWidth="1"/>
    <col min="2818" max="2818" width="140.81640625" style="4" bestFit="1" customWidth="1"/>
    <col min="2819" max="3072" width="9.08984375" style="4"/>
    <col min="3073" max="3073" width="26.26953125" style="4" customWidth="1"/>
    <col min="3074" max="3074" width="140.81640625" style="4" bestFit="1" customWidth="1"/>
    <col min="3075" max="3328" width="9.08984375" style="4"/>
    <col min="3329" max="3329" width="26.26953125" style="4" customWidth="1"/>
    <col min="3330" max="3330" width="140.81640625" style="4" bestFit="1" customWidth="1"/>
    <col min="3331" max="3584" width="9.08984375" style="4"/>
    <col min="3585" max="3585" width="26.26953125" style="4" customWidth="1"/>
    <col min="3586" max="3586" width="140.81640625" style="4" bestFit="1" customWidth="1"/>
    <col min="3587" max="3840" width="9.08984375" style="4"/>
    <col min="3841" max="3841" width="26.26953125" style="4" customWidth="1"/>
    <col min="3842" max="3842" width="140.81640625" style="4" bestFit="1" customWidth="1"/>
    <col min="3843" max="4096" width="9.08984375" style="4"/>
    <col min="4097" max="4097" width="26.26953125" style="4" customWidth="1"/>
    <col min="4098" max="4098" width="140.81640625" style="4" bestFit="1" customWidth="1"/>
    <col min="4099" max="4352" width="9.08984375" style="4"/>
    <col min="4353" max="4353" width="26.26953125" style="4" customWidth="1"/>
    <col min="4354" max="4354" width="140.81640625" style="4" bestFit="1" customWidth="1"/>
    <col min="4355" max="4608" width="9.08984375" style="4"/>
    <col min="4609" max="4609" width="26.26953125" style="4" customWidth="1"/>
    <col min="4610" max="4610" width="140.81640625" style="4" bestFit="1" customWidth="1"/>
    <col min="4611" max="4864" width="9.08984375" style="4"/>
    <col min="4865" max="4865" width="26.26953125" style="4" customWidth="1"/>
    <col min="4866" max="4866" width="140.81640625" style="4" bestFit="1" customWidth="1"/>
    <col min="4867" max="5120" width="9.08984375" style="4"/>
    <col min="5121" max="5121" width="26.26953125" style="4" customWidth="1"/>
    <col min="5122" max="5122" width="140.81640625" style="4" bestFit="1" customWidth="1"/>
    <col min="5123" max="5376" width="9.08984375" style="4"/>
    <col min="5377" max="5377" width="26.26953125" style="4" customWidth="1"/>
    <col min="5378" max="5378" width="140.81640625" style="4" bestFit="1" customWidth="1"/>
    <col min="5379" max="5632" width="9.08984375" style="4"/>
    <col min="5633" max="5633" width="26.26953125" style="4" customWidth="1"/>
    <col min="5634" max="5634" width="140.81640625" style="4" bestFit="1" customWidth="1"/>
    <col min="5635" max="5888" width="9.08984375" style="4"/>
    <col min="5889" max="5889" width="26.26953125" style="4" customWidth="1"/>
    <col min="5890" max="5890" width="140.81640625" style="4" bestFit="1" customWidth="1"/>
    <col min="5891" max="6144" width="9.08984375" style="4"/>
    <col min="6145" max="6145" width="26.26953125" style="4" customWidth="1"/>
    <col min="6146" max="6146" width="140.81640625" style="4" bestFit="1" customWidth="1"/>
    <col min="6147" max="6400" width="9.08984375" style="4"/>
    <col min="6401" max="6401" width="26.26953125" style="4" customWidth="1"/>
    <col min="6402" max="6402" width="140.81640625" style="4" bestFit="1" customWidth="1"/>
    <col min="6403" max="6656" width="9.08984375" style="4"/>
    <col min="6657" max="6657" width="26.26953125" style="4" customWidth="1"/>
    <col min="6658" max="6658" width="140.81640625" style="4" bestFit="1" customWidth="1"/>
    <col min="6659" max="6912" width="9.08984375" style="4"/>
    <col min="6913" max="6913" width="26.26953125" style="4" customWidth="1"/>
    <col min="6914" max="6914" width="140.81640625" style="4" bestFit="1" customWidth="1"/>
    <col min="6915" max="7168" width="9.08984375" style="4"/>
    <col min="7169" max="7169" width="26.26953125" style="4" customWidth="1"/>
    <col min="7170" max="7170" width="140.81640625" style="4" bestFit="1" customWidth="1"/>
    <col min="7171" max="7424" width="9.08984375" style="4"/>
    <col min="7425" max="7425" width="26.26953125" style="4" customWidth="1"/>
    <col min="7426" max="7426" width="140.81640625" style="4" bestFit="1" customWidth="1"/>
    <col min="7427" max="7680" width="9.08984375" style="4"/>
    <col min="7681" max="7681" width="26.26953125" style="4" customWidth="1"/>
    <col min="7682" max="7682" width="140.81640625" style="4" bestFit="1" customWidth="1"/>
    <col min="7683" max="7936" width="9.08984375" style="4"/>
    <col min="7937" max="7937" width="26.26953125" style="4" customWidth="1"/>
    <col min="7938" max="7938" width="140.81640625" style="4" bestFit="1" customWidth="1"/>
    <col min="7939" max="8192" width="9.08984375" style="4"/>
    <col min="8193" max="8193" width="26.26953125" style="4" customWidth="1"/>
    <col min="8194" max="8194" width="140.81640625" style="4" bestFit="1" customWidth="1"/>
    <col min="8195" max="8448" width="9.08984375" style="4"/>
    <col min="8449" max="8449" width="26.26953125" style="4" customWidth="1"/>
    <col min="8450" max="8450" width="140.81640625" style="4" bestFit="1" customWidth="1"/>
    <col min="8451" max="8704" width="9.08984375" style="4"/>
    <col min="8705" max="8705" width="26.26953125" style="4" customWidth="1"/>
    <col min="8706" max="8706" width="140.81640625" style="4" bestFit="1" customWidth="1"/>
    <col min="8707" max="8960" width="9.08984375" style="4"/>
    <col min="8961" max="8961" width="26.26953125" style="4" customWidth="1"/>
    <col min="8962" max="8962" width="140.81640625" style="4" bestFit="1" customWidth="1"/>
    <col min="8963" max="9216" width="9.08984375" style="4"/>
    <col min="9217" max="9217" width="26.26953125" style="4" customWidth="1"/>
    <col min="9218" max="9218" width="140.81640625" style="4" bestFit="1" customWidth="1"/>
    <col min="9219" max="9472" width="9.08984375" style="4"/>
    <col min="9473" max="9473" width="26.26953125" style="4" customWidth="1"/>
    <col min="9474" max="9474" width="140.81640625" style="4" bestFit="1" customWidth="1"/>
    <col min="9475" max="9728" width="9.08984375" style="4"/>
    <col min="9729" max="9729" width="26.26953125" style="4" customWidth="1"/>
    <col min="9730" max="9730" width="140.81640625" style="4" bestFit="1" customWidth="1"/>
    <col min="9731" max="9984" width="9.08984375" style="4"/>
    <col min="9985" max="9985" width="26.26953125" style="4" customWidth="1"/>
    <col min="9986" max="9986" width="140.81640625" style="4" bestFit="1" customWidth="1"/>
    <col min="9987" max="10240" width="9.08984375" style="4"/>
    <col min="10241" max="10241" width="26.26953125" style="4" customWidth="1"/>
    <col min="10242" max="10242" width="140.81640625" style="4" bestFit="1" customWidth="1"/>
    <col min="10243" max="10496" width="9.08984375" style="4"/>
    <col min="10497" max="10497" width="26.26953125" style="4" customWidth="1"/>
    <col min="10498" max="10498" width="140.81640625" style="4" bestFit="1" customWidth="1"/>
    <col min="10499" max="10752" width="9.08984375" style="4"/>
    <col min="10753" max="10753" width="26.26953125" style="4" customWidth="1"/>
    <col min="10754" max="10754" width="140.81640625" style="4" bestFit="1" customWidth="1"/>
    <col min="10755" max="11008" width="9.08984375" style="4"/>
    <col min="11009" max="11009" width="26.26953125" style="4" customWidth="1"/>
    <col min="11010" max="11010" width="140.81640625" style="4" bestFit="1" customWidth="1"/>
    <col min="11011" max="11264" width="9.08984375" style="4"/>
    <col min="11265" max="11265" width="26.26953125" style="4" customWidth="1"/>
    <col min="11266" max="11266" width="140.81640625" style="4" bestFit="1" customWidth="1"/>
    <col min="11267" max="11520" width="9.08984375" style="4"/>
    <col min="11521" max="11521" width="26.26953125" style="4" customWidth="1"/>
    <col min="11522" max="11522" width="140.81640625" style="4" bestFit="1" customWidth="1"/>
    <col min="11523" max="11776" width="9.08984375" style="4"/>
    <col min="11777" max="11777" width="26.26953125" style="4" customWidth="1"/>
    <col min="11778" max="11778" width="140.81640625" style="4" bestFit="1" customWidth="1"/>
    <col min="11779" max="12032" width="9.08984375" style="4"/>
    <col min="12033" max="12033" width="26.26953125" style="4" customWidth="1"/>
    <col min="12034" max="12034" width="140.81640625" style="4" bestFit="1" customWidth="1"/>
    <col min="12035" max="12288" width="9.08984375" style="4"/>
    <col min="12289" max="12289" width="26.26953125" style="4" customWidth="1"/>
    <col min="12290" max="12290" width="140.81640625" style="4" bestFit="1" customWidth="1"/>
    <col min="12291" max="12544" width="9.08984375" style="4"/>
    <col min="12545" max="12545" width="26.26953125" style="4" customWidth="1"/>
    <col min="12546" max="12546" width="140.81640625" style="4" bestFit="1" customWidth="1"/>
    <col min="12547" max="12800" width="9.08984375" style="4"/>
    <col min="12801" max="12801" width="26.26953125" style="4" customWidth="1"/>
    <col min="12802" max="12802" width="140.81640625" style="4" bestFit="1" customWidth="1"/>
    <col min="12803" max="13056" width="9.08984375" style="4"/>
    <col min="13057" max="13057" width="26.26953125" style="4" customWidth="1"/>
    <col min="13058" max="13058" width="140.81640625" style="4" bestFit="1" customWidth="1"/>
    <col min="13059" max="13312" width="9.08984375" style="4"/>
    <col min="13313" max="13313" width="26.26953125" style="4" customWidth="1"/>
    <col min="13314" max="13314" width="140.81640625" style="4" bestFit="1" customWidth="1"/>
    <col min="13315" max="13568" width="9.08984375" style="4"/>
    <col min="13569" max="13569" width="26.26953125" style="4" customWidth="1"/>
    <col min="13570" max="13570" width="140.81640625" style="4" bestFit="1" customWidth="1"/>
    <col min="13571" max="13824" width="9.08984375" style="4"/>
    <col min="13825" max="13825" width="26.26953125" style="4" customWidth="1"/>
    <col min="13826" max="13826" width="140.81640625" style="4" bestFit="1" customWidth="1"/>
    <col min="13827" max="14080" width="9.08984375" style="4"/>
    <col min="14081" max="14081" width="26.26953125" style="4" customWidth="1"/>
    <col min="14082" max="14082" width="140.81640625" style="4" bestFit="1" customWidth="1"/>
    <col min="14083" max="14336" width="9.08984375" style="4"/>
    <col min="14337" max="14337" width="26.26953125" style="4" customWidth="1"/>
    <col min="14338" max="14338" width="140.81640625" style="4" bestFit="1" customWidth="1"/>
    <col min="14339" max="14592" width="9.08984375" style="4"/>
    <col min="14593" max="14593" width="26.26953125" style="4" customWidth="1"/>
    <col min="14594" max="14594" width="140.81640625" style="4" bestFit="1" customWidth="1"/>
    <col min="14595" max="14848" width="9.08984375" style="4"/>
    <col min="14849" max="14849" width="26.26953125" style="4" customWidth="1"/>
    <col min="14850" max="14850" width="140.81640625" style="4" bestFit="1" customWidth="1"/>
    <col min="14851" max="15104" width="9.08984375" style="4"/>
    <col min="15105" max="15105" width="26.26953125" style="4" customWidth="1"/>
    <col min="15106" max="15106" width="140.81640625" style="4" bestFit="1" customWidth="1"/>
    <col min="15107" max="15360" width="9.08984375" style="4"/>
    <col min="15361" max="15361" width="26.26953125" style="4" customWidth="1"/>
    <col min="15362" max="15362" width="140.81640625" style="4" bestFit="1" customWidth="1"/>
    <col min="15363" max="15616" width="9.08984375" style="4"/>
    <col min="15617" max="15617" width="26.26953125" style="4" customWidth="1"/>
    <col min="15618" max="15618" width="140.81640625" style="4" bestFit="1" customWidth="1"/>
    <col min="15619" max="15872" width="9.08984375" style="4"/>
    <col min="15873" max="15873" width="26.26953125" style="4" customWidth="1"/>
    <col min="15874" max="15874" width="140.81640625" style="4" bestFit="1" customWidth="1"/>
    <col min="15875" max="16128" width="9.08984375" style="4"/>
    <col min="16129" max="16129" width="26.26953125" style="4" customWidth="1"/>
    <col min="16130" max="16130" width="140.81640625" style="4" bestFit="1" customWidth="1"/>
    <col min="16131" max="16384" width="9.08984375" style="4"/>
  </cols>
  <sheetData>
    <row r="1" spans="1:15" ht="123" customHeight="1" x14ac:dyDescent="0.3">
      <c r="A1" s="3"/>
      <c r="B1" s="9" t="s">
        <v>315</v>
      </c>
      <c r="D1" s="3"/>
    </row>
    <row r="2" spans="1:15" ht="25.5" customHeight="1" x14ac:dyDescent="0.3">
      <c r="A2" s="5">
        <v>1</v>
      </c>
      <c r="B2" s="7" t="s">
        <v>316</v>
      </c>
      <c r="C2" s="6"/>
      <c r="D2" s="6"/>
      <c r="E2" s="6"/>
      <c r="F2" s="6"/>
      <c r="G2" s="6"/>
      <c r="H2" s="6"/>
      <c r="I2" s="6"/>
      <c r="J2" s="6"/>
      <c r="K2" s="6"/>
      <c r="L2" s="6"/>
      <c r="M2" s="6"/>
      <c r="N2" s="6"/>
      <c r="O2" s="6"/>
    </row>
    <row r="3" spans="1:15" ht="25.5" customHeight="1" x14ac:dyDescent="0.3">
      <c r="A3" s="5">
        <v>2</v>
      </c>
      <c r="B3" s="7" t="s">
        <v>165</v>
      </c>
      <c r="C3" s="6"/>
      <c r="D3" s="6"/>
      <c r="E3" s="6"/>
      <c r="F3" s="6"/>
      <c r="G3" s="6"/>
      <c r="H3" s="6"/>
      <c r="I3" s="6"/>
      <c r="J3" s="6"/>
      <c r="K3" s="6"/>
      <c r="L3" s="6"/>
      <c r="M3" s="6"/>
      <c r="N3" s="6"/>
      <c r="O3" s="6"/>
    </row>
    <row r="4" spans="1:15" ht="25.5" customHeight="1" x14ac:dyDescent="0.3">
      <c r="A4" s="5">
        <v>3</v>
      </c>
      <c r="B4" s="7" t="s">
        <v>318</v>
      </c>
      <c r="C4" s="8" t="s">
        <v>163</v>
      </c>
      <c r="D4" s="8"/>
      <c r="E4" s="8"/>
      <c r="F4" s="8"/>
      <c r="G4" s="8"/>
      <c r="H4" s="8"/>
      <c r="I4" s="8"/>
      <c r="J4" s="8"/>
      <c r="K4" s="8"/>
      <c r="L4" s="8"/>
      <c r="M4" s="8"/>
      <c r="N4" s="8"/>
      <c r="O4" s="8"/>
    </row>
    <row r="5" spans="1:15" ht="25.5" customHeight="1" x14ac:dyDescent="0.3">
      <c r="A5" s="5">
        <v>4</v>
      </c>
      <c r="B5" s="7" t="s">
        <v>317</v>
      </c>
      <c r="C5" s="6"/>
      <c r="D5" s="6"/>
      <c r="E5" s="6"/>
      <c r="F5" s="6"/>
      <c r="G5" s="6"/>
      <c r="H5" s="6"/>
      <c r="I5" s="6"/>
      <c r="J5" s="6"/>
      <c r="K5" s="6"/>
      <c r="L5" s="6"/>
      <c r="M5" s="8"/>
      <c r="N5" s="8"/>
      <c r="O5" s="8"/>
    </row>
    <row r="6" spans="1:15" ht="25.5" customHeight="1" x14ac:dyDescent="0.3">
      <c r="A6" s="5">
        <v>5</v>
      </c>
      <c r="B6" s="7" t="s">
        <v>305</v>
      </c>
      <c r="C6" s="6"/>
      <c r="D6" s="6"/>
      <c r="E6" s="6"/>
      <c r="F6" s="6"/>
      <c r="G6" s="6"/>
      <c r="H6" s="6"/>
      <c r="I6" s="6"/>
      <c r="J6" s="6"/>
      <c r="K6" s="6"/>
      <c r="L6" s="6"/>
      <c r="M6" s="8"/>
      <c r="N6" s="8"/>
      <c r="O6" s="8"/>
    </row>
    <row r="7" spans="1:15" ht="25.5" customHeight="1" x14ac:dyDescent="0.3">
      <c r="A7" s="5">
        <v>6</v>
      </c>
      <c r="B7" s="7" t="s">
        <v>306</v>
      </c>
      <c r="C7" s="6"/>
      <c r="D7" s="6"/>
      <c r="E7" s="6"/>
      <c r="F7" s="6"/>
      <c r="G7" s="6"/>
      <c r="H7" s="6"/>
      <c r="I7" s="6"/>
      <c r="J7" s="6"/>
      <c r="K7" s="6"/>
      <c r="L7" s="6"/>
      <c r="M7" s="6"/>
      <c r="N7" s="6"/>
      <c r="O7" s="6"/>
    </row>
    <row r="8" spans="1:15" ht="15.5" x14ac:dyDescent="0.35">
      <c r="A8" s="5"/>
      <c r="B8" s="37"/>
    </row>
    <row r="9" spans="1:15" ht="15.5" x14ac:dyDescent="0.35">
      <c r="A9" s="5"/>
      <c r="B9" s="38" t="s">
        <v>164</v>
      </c>
    </row>
    <row r="10" spans="1:15" ht="15.5" x14ac:dyDescent="0.35">
      <c r="A10" s="5"/>
      <c r="B10" s="37"/>
    </row>
    <row r="11" spans="1:15" ht="15.5" x14ac:dyDescent="0.35">
      <c r="A11" s="5"/>
      <c r="B11" s="37" t="s">
        <v>273</v>
      </c>
    </row>
    <row r="12" spans="1:15" x14ac:dyDescent="0.3">
      <c r="A12" s="3"/>
    </row>
    <row r="13" spans="1:15" x14ac:dyDescent="0.3">
      <c r="A13" s="3"/>
    </row>
  </sheetData>
  <sheetProtection selectLockedCells="1" selectUnlockedCells="1"/>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EB05E-B5BB-4CE7-8603-496B59C3A8C3}">
  <dimension ref="A1:G102"/>
  <sheetViews>
    <sheetView zoomScale="55" zoomScaleNormal="55" workbookViewId="0">
      <pane ySplit="1" topLeftCell="A92" activePane="bottomLeft" state="frozen"/>
      <selection pane="bottomLeft" activeCell="H85" sqref="H85"/>
    </sheetView>
  </sheetViews>
  <sheetFormatPr defaultColWidth="9.08984375" defaultRowHeight="14.5" x14ac:dyDescent="0.35"/>
  <cols>
    <col min="1" max="1" width="17" style="1" bestFit="1" customWidth="1"/>
    <col min="2" max="2" width="63" style="2" customWidth="1"/>
    <col min="3" max="3" width="26.81640625" style="1" customWidth="1"/>
    <col min="4" max="4" width="26.81640625" style="10" customWidth="1"/>
    <col min="5" max="5" width="41.26953125" style="1" customWidth="1"/>
    <col min="6" max="6" width="62.26953125" style="2" customWidth="1"/>
    <col min="7" max="7" width="9.08984375" style="10"/>
    <col min="8" max="8" width="37.6328125" style="10" customWidth="1"/>
    <col min="9" max="16384" width="9.08984375" style="10"/>
  </cols>
  <sheetData>
    <row r="1" spans="1:6" s="12" customFormat="1" ht="29" x14ac:dyDescent="0.35">
      <c r="A1" s="13" t="s">
        <v>166</v>
      </c>
      <c r="B1" s="13" t="s">
        <v>167</v>
      </c>
      <c r="C1" s="13" t="s">
        <v>188</v>
      </c>
      <c r="D1" s="32" t="s">
        <v>170</v>
      </c>
      <c r="E1" s="13" t="s">
        <v>236</v>
      </c>
      <c r="F1" s="13" t="s">
        <v>186</v>
      </c>
    </row>
    <row r="2" spans="1:6" x14ac:dyDescent="0.35">
      <c r="A2" s="14" t="s">
        <v>0</v>
      </c>
      <c r="B2" s="15" t="s">
        <v>1</v>
      </c>
      <c r="C2" s="14" t="s">
        <v>263</v>
      </c>
      <c r="D2" s="14" t="s">
        <v>263</v>
      </c>
      <c r="E2" s="14" t="s">
        <v>263</v>
      </c>
      <c r="F2" s="23" t="s">
        <v>263</v>
      </c>
    </row>
    <row r="3" spans="1:6" ht="29" x14ac:dyDescent="0.35">
      <c r="A3" s="16" t="s">
        <v>2</v>
      </c>
      <c r="B3" s="17" t="s">
        <v>3</v>
      </c>
      <c r="C3" s="18" t="s">
        <v>4</v>
      </c>
      <c r="D3" s="35"/>
      <c r="E3" s="16" t="s">
        <v>237</v>
      </c>
      <c r="F3" s="17" t="s">
        <v>5</v>
      </c>
    </row>
    <row r="4" spans="1:6" ht="29" x14ac:dyDescent="0.35">
      <c r="A4" s="16" t="s">
        <v>6</v>
      </c>
      <c r="B4" s="17" t="s">
        <v>7</v>
      </c>
      <c r="C4" s="18" t="s">
        <v>4</v>
      </c>
      <c r="D4" s="35"/>
      <c r="E4" s="16" t="s">
        <v>237</v>
      </c>
      <c r="F4" s="17" t="s">
        <v>5</v>
      </c>
    </row>
    <row r="5" spans="1:6" ht="29" x14ac:dyDescent="0.35">
      <c r="A5" s="16" t="s">
        <v>8</v>
      </c>
      <c r="B5" s="17" t="s">
        <v>9</v>
      </c>
      <c r="C5" s="18" t="s">
        <v>4</v>
      </c>
      <c r="D5" s="35"/>
      <c r="E5" s="16" t="s">
        <v>237</v>
      </c>
      <c r="F5" s="17" t="s">
        <v>5</v>
      </c>
    </row>
    <row r="6" spans="1:6" ht="29" x14ac:dyDescent="0.35">
      <c r="A6" s="16" t="s">
        <v>10</v>
      </c>
      <c r="B6" s="17" t="s">
        <v>11</v>
      </c>
      <c r="C6" s="18" t="s">
        <v>4</v>
      </c>
      <c r="D6" s="35"/>
      <c r="E6" s="16" t="s">
        <v>237</v>
      </c>
      <c r="F6" s="17" t="s">
        <v>5</v>
      </c>
    </row>
    <row r="7" spans="1:6" ht="29" x14ac:dyDescent="0.35">
      <c r="A7" s="16" t="s">
        <v>12</v>
      </c>
      <c r="B7" s="17" t="s">
        <v>13</v>
      </c>
      <c r="C7" s="18" t="s">
        <v>4</v>
      </c>
      <c r="D7" s="35"/>
      <c r="E7" s="16" t="s">
        <v>237</v>
      </c>
      <c r="F7" s="17" t="s">
        <v>5</v>
      </c>
    </row>
    <row r="8" spans="1:6" ht="29" x14ac:dyDescent="0.35">
      <c r="A8" s="16" t="s">
        <v>14</v>
      </c>
      <c r="B8" s="17" t="s">
        <v>15</v>
      </c>
      <c r="C8" s="18" t="s">
        <v>16</v>
      </c>
      <c r="D8" s="36"/>
      <c r="E8" s="16" t="s">
        <v>237</v>
      </c>
      <c r="F8" s="17" t="s">
        <v>187</v>
      </c>
    </row>
    <row r="9" spans="1:6" ht="188.5" x14ac:dyDescent="0.35">
      <c r="A9" s="16" t="s">
        <v>17</v>
      </c>
      <c r="B9" s="17" t="s">
        <v>18</v>
      </c>
      <c r="C9" s="21" t="s">
        <v>189</v>
      </c>
      <c r="D9" s="35"/>
      <c r="E9" s="16" t="s">
        <v>237</v>
      </c>
      <c r="F9" s="22" t="s">
        <v>263</v>
      </c>
    </row>
    <row r="10" spans="1:6" ht="43.5" x14ac:dyDescent="0.35">
      <c r="A10" s="16" t="s">
        <v>19</v>
      </c>
      <c r="B10" s="17" t="s">
        <v>20</v>
      </c>
      <c r="C10" s="21" t="s">
        <v>190</v>
      </c>
      <c r="D10" s="35"/>
      <c r="E10" s="16" t="s">
        <v>237</v>
      </c>
      <c r="F10" s="22" t="s">
        <v>263</v>
      </c>
    </row>
    <row r="11" spans="1:6" ht="29" x14ac:dyDescent="0.35">
      <c r="A11" s="16" t="s">
        <v>21</v>
      </c>
      <c r="B11" s="17" t="s">
        <v>22</v>
      </c>
      <c r="C11" s="18" t="s">
        <v>4</v>
      </c>
      <c r="D11" s="35"/>
      <c r="E11" s="16" t="s">
        <v>237</v>
      </c>
      <c r="F11" s="22" t="s">
        <v>263</v>
      </c>
    </row>
    <row r="12" spans="1:6" ht="43.5" x14ac:dyDescent="0.35">
      <c r="A12" s="16" t="s">
        <v>23</v>
      </c>
      <c r="B12" s="17" t="s">
        <v>24</v>
      </c>
      <c r="C12" s="21" t="s">
        <v>190</v>
      </c>
      <c r="D12" s="35"/>
      <c r="E12" s="16" t="s">
        <v>237</v>
      </c>
      <c r="F12" s="22" t="s">
        <v>263</v>
      </c>
    </row>
    <row r="13" spans="1:6" x14ac:dyDescent="0.35">
      <c r="A13" s="14" t="s">
        <v>263</v>
      </c>
      <c r="B13" s="14" t="s">
        <v>263</v>
      </c>
      <c r="C13" s="14" t="s">
        <v>263</v>
      </c>
      <c r="D13" s="14" t="s">
        <v>263</v>
      </c>
      <c r="E13" s="14" t="s">
        <v>263</v>
      </c>
      <c r="F13" s="23" t="s">
        <v>263</v>
      </c>
    </row>
    <row r="14" spans="1:6" x14ac:dyDescent="0.35">
      <c r="A14" s="14" t="s">
        <v>25</v>
      </c>
      <c r="B14" s="15" t="s">
        <v>26</v>
      </c>
      <c r="C14" s="14" t="s">
        <v>263</v>
      </c>
      <c r="D14" s="14" t="s">
        <v>263</v>
      </c>
      <c r="E14" s="14" t="s">
        <v>263</v>
      </c>
      <c r="F14" s="23" t="s">
        <v>263</v>
      </c>
    </row>
    <row r="15" spans="1:6" ht="116" x14ac:dyDescent="0.35">
      <c r="A15" s="16" t="s">
        <v>27</v>
      </c>
      <c r="B15" s="17" t="s">
        <v>28</v>
      </c>
      <c r="C15" s="21" t="s">
        <v>16</v>
      </c>
      <c r="D15" s="24"/>
      <c r="E15" s="16" t="s">
        <v>238</v>
      </c>
      <c r="F15" s="17" t="s">
        <v>268</v>
      </c>
    </row>
    <row r="16" spans="1:6" ht="159.5" x14ac:dyDescent="0.35">
      <c r="A16" s="16" t="s">
        <v>29</v>
      </c>
      <c r="B16" s="17" t="s">
        <v>30</v>
      </c>
      <c r="C16" s="21" t="s">
        <v>16</v>
      </c>
      <c r="D16" s="24"/>
      <c r="E16" s="16" t="s">
        <v>238</v>
      </c>
      <c r="F16" s="17" t="s">
        <v>269</v>
      </c>
    </row>
    <row r="17" spans="1:6" ht="116" x14ac:dyDescent="0.35">
      <c r="A17" s="16" t="s">
        <v>31</v>
      </c>
      <c r="B17" s="17" t="s">
        <v>32</v>
      </c>
      <c r="C17" s="21" t="s">
        <v>16</v>
      </c>
      <c r="D17" s="24"/>
      <c r="E17" s="16" t="s">
        <v>238</v>
      </c>
      <c r="F17" s="17" t="s">
        <v>33</v>
      </c>
    </row>
    <row r="18" spans="1:6" ht="246.5" x14ac:dyDescent="0.35">
      <c r="A18" s="16" t="s">
        <v>34</v>
      </c>
      <c r="B18" s="17" t="s">
        <v>35</v>
      </c>
      <c r="C18" s="21" t="s">
        <v>16</v>
      </c>
      <c r="D18" s="24"/>
      <c r="E18" s="16" t="s">
        <v>238</v>
      </c>
      <c r="F18" s="17" t="s">
        <v>36</v>
      </c>
    </row>
    <row r="19" spans="1:6" ht="261" x14ac:dyDescent="0.35">
      <c r="A19" s="16" t="s">
        <v>37</v>
      </c>
      <c r="B19" s="17" t="s">
        <v>38</v>
      </c>
      <c r="C19" s="21" t="s">
        <v>16</v>
      </c>
      <c r="D19" s="24"/>
      <c r="E19" s="16" t="s">
        <v>238</v>
      </c>
      <c r="F19" s="17" t="s">
        <v>39</v>
      </c>
    </row>
    <row r="20" spans="1:6" ht="261" x14ac:dyDescent="0.35">
      <c r="A20" s="16" t="s">
        <v>40</v>
      </c>
      <c r="B20" s="17" t="s">
        <v>41</v>
      </c>
      <c r="C20" s="21" t="s">
        <v>16</v>
      </c>
      <c r="D20" s="24"/>
      <c r="E20" s="16" t="s">
        <v>238</v>
      </c>
      <c r="F20" s="17" t="s">
        <v>264</v>
      </c>
    </row>
    <row r="21" spans="1:6" ht="130.5" x14ac:dyDescent="0.35">
      <c r="A21" s="16" t="s">
        <v>42</v>
      </c>
      <c r="B21" s="17" t="s">
        <v>43</v>
      </c>
      <c r="C21" s="21" t="s">
        <v>192</v>
      </c>
      <c r="D21" s="19"/>
      <c r="E21" s="16" t="s">
        <v>237</v>
      </c>
      <c r="F21" s="22" t="s">
        <v>263</v>
      </c>
    </row>
    <row r="22" spans="1:6" ht="275.5" x14ac:dyDescent="0.35">
      <c r="A22" s="16" t="s">
        <v>44</v>
      </c>
      <c r="B22" s="17" t="s">
        <v>45</v>
      </c>
      <c r="C22" s="21" t="s">
        <v>16</v>
      </c>
      <c r="D22" s="24"/>
      <c r="E22" s="16" t="s">
        <v>238</v>
      </c>
      <c r="F22" s="17" t="s">
        <v>270</v>
      </c>
    </row>
    <row r="23" spans="1:6" ht="130.5" x14ac:dyDescent="0.35">
      <c r="A23" s="16" t="s">
        <v>46</v>
      </c>
      <c r="B23" s="17" t="s">
        <v>47</v>
      </c>
      <c r="C23" s="21" t="s">
        <v>192</v>
      </c>
      <c r="D23" s="25"/>
      <c r="E23" s="16" t="s">
        <v>237</v>
      </c>
      <c r="F23" s="22" t="s">
        <v>263</v>
      </c>
    </row>
    <row r="24" spans="1:6" ht="159.5" x14ac:dyDescent="0.35">
      <c r="A24" s="16" t="s">
        <v>48</v>
      </c>
      <c r="B24" s="26" t="s">
        <v>49</v>
      </c>
      <c r="C24" s="21" t="s">
        <v>16</v>
      </c>
      <c r="D24" s="27"/>
      <c r="E24" s="16" t="s">
        <v>238</v>
      </c>
      <c r="F24" s="17" t="s">
        <v>271</v>
      </c>
    </row>
    <row r="25" spans="1:6" ht="188.5" x14ac:dyDescent="0.35">
      <c r="A25" s="16" t="s">
        <v>50</v>
      </c>
      <c r="B25" s="26" t="s">
        <v>51</v>
      </c>
      <c r="C25" s="21" t="s">
        <v>16</v>
      </c>
      <c r="D25" s="27"/>
      <c r="E25" s="16" t="s">
        <v>238</v>
      </c>
      <c r="F25" s="17" t="s">
        <v>265</v>
      </c>
    </row>
    <row r="26" spans="1:6" ht="232" x14ac:dyDescent="0.35">
      <c r="A26" s="16" t="s">
        <v>52</v>
      </c>
      <c r="B26" s="17" t="s">
        <v>53</v>
      </c>
      <c r="C26" s="21" t="s">
        <v>16</v>
      </c>
      <c r="D26" s="24"/>
      <c r="E26" s="16" t="s">
        <v>238</v>
      </c>
      <c r="F26" s="17" t="s">
        <v>266</v>
      </c>
    </row>
    <row r="27" spans="1:6" ht="116" x14ac:dyDescent="0.35">
      <c r="A27" s="16" t="s">
        <v>54</v>
      </c>
      <c r="B27" s="17" t="s">
        <v>55</v>
      </c>
      <c r="C27" s="21" t="s">
        <v>16</v>
      </c>
      <c r="D27" s="24"/>
      <c r="E27" s="16" t="s">
        <v>238</v>
      </c>
      <c r="F27" s="17" t="s">
        <v>267</v>
      </c>
    </row>
    <row r="28" spans="1:6" x14ac:dyDescent="0.35">
      <c r="A28" s="14" t="s">
        <v>263</v>
      </c>
      <c r="B28" s="14" t="s">
        <v>263</v>
      </c>
      <c r="C28" s="14" t="s">
        <v>263</v>
      </c>
      <c r="D28" s="14" t="s">
        <v>263</v>
      </c>
      <c r="E28" s="14" t="s">
        <v>263</v>
      </c>
      <c r="F28" s="23" t="s">
        <v>263</v>
      </c>
    </row>
    <row r="29" spans="1:6" x14ac:dyDescent="0.35">
      <c r="A29" s="14" t="s">
        <v>56</v>
      </c>
      <c r="B29" s="15" t="s">
        <v>57</v>
      </c>
      <c r="C29" s="14" t="s">
        <v>263</v>
      </c>
      <c r="D29" s="14" t="s">
        <v>263</v>
      </c>
      <c r="E29" s="14" t="s">
        <v>263</v>
      </c>
      <c r="F29" s="23" t="s">
        <v>263</v>
      </c>
    </row>
    <row r="30" spans="1:6" x14ac:dyDescent="0.35">
      <c r="A30" s="16" t="s">
        <v>171</v>
      </c>
      <c r="B30" s="26" t="s">
        <v>58</v>
      </c>
      <c r="C30" s="21" t="s">
        <v>59</v>
      </c>
      <c r="D30" s="28"/>
      <c r="E30" s="16" t="s">
        <v>238</v>
      </c>
      <c r="F30" s="42" t="s">
        <v>239</v>
      </c>
    </row>
    <row r="31" spans="1:6" x14ac:dyDescent="0.35">
      <c r="A31" s="16" t="s">
        <v>172</v>
      </c>
      <c r="B31" s="26" t="s">
        <v>60</v>
      </c>
      <c r="C31" s="21" t="s">
        <v>59</v>
      </c>
      <c r="D31" s="28"/>
      <c r="E31" s="16" t="s">
        <v>238</v>
      </c>
      <c r="F31" s="42"/>
    </row>
    <row r="32" spans="1:6" x14ac:dyDescent="0.35">
      <c r="A32" s="16" t="s">
        <v>173</v>
      </c>
      <c r="B32" s="26" t="s">
        <v>61</v>
      </c>
      <c r="C32" s="21" t="s">
        <v>59</v>
      </c>
      <c r="D32" s="28"/>
      <c r="E32" s="16" t="s">
        <v>238</v>
      </c>
      <c r="F32" s="42"/>
    </row>
    <row r="33" spans="1:6" x14ac:dyDescent="0.35">
      <c r="A33" s="16" t="s">
        <v>174</v>
      </c>
      <c r="B33" s="26" t="s">
        <v>62</v>
      </c>
      <c r="C33" s="21" t="s">
        <v>59</v>
      </c>
      <c r="D33" s="28"/>
      <c r="E33" s="16" t="s">
        <v>238</v>
      </c>
      <c r="F33" s="42"/>
    </row>
    <row r="34" spans="1:6" x14ac:dyDescent="0.35">
      <c r="A34" s="16" t="s">
        <v>175</v>
      </c>
      <c r="B34" s="26" t="s">
        <v>63</v>
      </c>
      <c r="C34" s="21" t="s">
        <v>59</v>
      </c>
      <c r="D34" s="28"/>
      <c r="E34" s="16" t="s">
        <v>238</v>
      </c>
      <c r="F34" s="42"/>
    </row>
    <row r="35" spans="1:6" x14ac:dyDescent="0.35">
      <c r="A35" s="16" t="s">
        <v>176</v>
      </c>
      <c r="B35" s="26" t="s">
        <v>181</v>
      </c>
      <c r="C35" s="21" t="s">
        <v>59</v>
      </c>
      <c r="D35" s="29"/>
      <c r="E35" s="16" t="s">
        <v>238</v>
      </c>
      <c r="F35" s="42" t="s">
        <v>240</v>
      </c>
    </row>
    <row r="36" spans="1:6" ht="29" x14ac:dyDescent="0.35">
      <c r="A36" s="16" t="s">
        <v>177</v>
      </c>
      <c r="B36" s="26" t="s">
        <v>182</v>
      </c>
      <c r="C36" s="21" t="s">
        <v>59</v>
      </c>
      <c r="D36" s="29"/>
      <c r="E36" s="16" t="s">
        <v>238</v>
      </c>
      <c r="F36" s="42"/>
    </row>
    <row r="37" spans="1:6" x14ac:dyDescent="0.35">
      <c r="A37" s="16" t="s">
        <v>178</v>
      </c>
      <c r="B37" s="26" t="s">
        <v>183</v>
      </c>
      <c r="C37" s="21" t="s">
        <v>59</v>
      </c>
      <c r="D37" s="29"/>
      <c r="E37" s="16" t="s">
        <v>238</v>
      </c>
      <c r="F37" s="42"/>
    </row>
    <row r="38" spans="1:6" ht="29" x14ac:dyDescent="0.35">
      <c r="A38" s="16" t="s">
        <v>179</v>
      </c>
      <c r="B38" s="26" t="s">
        <v>184</v>
      </c>
      <c r="C38" s="21" t="s">
        <v>59</v>
      </c>
      <c r="D38" s="29"/>
      <c r="E38" s="16" t="s">
        <v>238</v>
      </c>
      <c r="F38" s="42"/>
    </row>
    <row r="39" spans="1:6" x14ac:dyDescent="0.35">
      <c r="A39" s="16" t="s">
        <v>180</v>
      </c>
      <c r="B39" s="26" t="s">
        <v>185</v>
      </c>
      <c r="C39" s="21" t="s">
        <v>59</v>
      </c>
      <c r="D39" s="29"/>
      <c r="E39" s="16" t="s">
        <v>238</v>
      </c>
      <c r="F39" s="42"/>
    </row>
    <row r="40" spans="1:6" x14ac:dyDescent="0.35">
      <c r="A40" s="14" t="s">
        <v>263</v>
      </c>
      <c r="B40" s="14" t="s">
        <v>263</v>
      </c>
      <c r="C40" s="14" t="s">
        <v>263</v>
      </c>
      <c r="D40" s="14" t="s">
        <v>263</v>
      </c>
      <c r="E40" s="14" t="s">
        <v>263</v>
      </c>
      <c r="F40" s="23" t="s">
        <v>263</v>
      </c>
    </row>
    <row r="41" spans="1:6" x14ac:dyDescent="0.35">
      <c r="A41" s="14" t="s">
        <v>64</v>
      </c>
      <c r="B41" s="15" t="s">
        <v>65</v>
      </c>
      <c r="C41" s="14" t="s">
        <v>263</v>
      </c>
      <c r="D41" s="14" t="s">
        <v>263</v>
      </c>
      <c r="E41" s="14" t="s">
        <v>263</v>
      </c>
      <c r="F41" s="23" t="s">
        <v>263</v>
      </c>
    </row>
    <row r="42" spans="1:6" x14ac:dyDescent="0.35">
      <c r="A42" s="16" t="s">
        <v>66</v>
      </c>
      <c r="B42" s="26" t="s">
        <v>67</v>
      </c>
      <c r="C42" s="21" t="s">
        <v>59</v>
      </c>
      <c r="D42" s="29"/>
      <c r="E42" s="16" t="s">
        <v>238</v>
      </c>
      <c r="F42" s="42" t="s">
        <v>241</v>
      </c>
    </row>
    <row r="43" spans="1:6" x14ac:dyDescent="0.35">
      <c r="A43" s="16" t="s">
        <v>68</v>
      </c>
      <c r="B43" s="26" t="s">
        <v>69</v>
      </c>
      <c r="C43" s="21" t="s">
        <v>59</v>
      </c>
      <c r="D43" s="29"/>
      <c r="E43" s="16" t="s">
        <v>238</v>
      </c>
      <c r="F43" s="42"/>
    </row>
    <row r="44" spans="1:6" x14ac:dyDescent="0.35">
      <c r="A44" s="16" t="s">
        <v>70</v>
      </c>
      <c r="B44" s="26" t="s">
        <v>71</v>
      </c>
      <c r="C44" s="21" t="s">
        <v>59</v>
      </c>
      <c r="D44" s="29"/>
      <c r="E44" s="16" t="s">
        <v>238</v>
      </c>
      <c r="F44" s="42"/>
    </row>
    <row r="45" spans="1:6" x14ac:dyDescent="0.35">
      <c r="A45" s="16" t="s">
        <v>72</v>
      </c>
      <c r="B45" s="26" t="s">
        <v>73</v>
      </c>
      <c r="C45" s="21" t="s">
        <v>59</v>
      </c>
      <c r="D45" s="29"/>
      <c r="E45" s="16" t="s">
        <v>238</v>
      </c>
      <c r="F45" s="42"/>
    </row>
    <row r="46" spans="1:6" x14ac:dyDescent="0.35">
      <c r="A46" s="16" t="s">
        <v>74</v>
      </c>
      <c r="B46" s="26" t="s">
        <v>75</v>
      </c>
      <c r="C46" s="21" t="s">
        <v>59</v>
      </c>
      <c r="D46" s="29"/>
      <c r="E46" s="16" t="s">
        <v>238</v>
      </c>
      <c r="F46" s="42"/>
    </row>
    <row r="47" spans="1:6" x14ac:dyDescent="0.35">
      <c r="A47" s="16" t="s">
        <v>76</v>
      </c>
      <c r="B47" s="26" t="s">
        <v>67</v>
      </c>
      <c r="C47" s="21" t="s">
        <v>59</v>
      </c>
      <c r="D47" s="29"/>
      <c r="E47" s="16" t="s">
        <v>238</v>
      </c>
      <c r="F47" s="42" t="s">
        <v>242</v>
      </c>
    </row>
    <row r="48" spans="1:6" x14ac:dyDescent="0.35">
      <c r="A48" s="16" t="s">
        <v>77</v>
      </c>
      <c r="B48" s="26" t="s">
        <v>69</v>
      </c>
      <c r="C48" s="21" t="s">
        <v>59</v>
      </c>
      <c r="D48" s="29"/>
      <c r="E48" s="16" t="s">
        <v>238</v>
      </c>
      <c r="F48" s="42"/>
    </row>
    <row r="49" spans="1:6" x14ac:dyDescent="0.35">
      <c r="A49" s="16" t="s">
        <v>78</v>
      </c>
      <c r="B49" s="26" t="s">
        <v>71</v>
      </c>
      <c r="C49" s="21" t="s">
        <v>59</v>
      </c>
      <c r="D49" s="29"/>
      <c r="E49" s="16" t="s">
        <v>238</v>
      </c>
      <c r="F49" s="42"/>
    </row>
    <row r="50" spans="1:6" x14ac:dyDescent="0.35">
      <c r="A50" s="16" t="s">
        <v>79</v>
      </c>
      <c r="B50" s="26" t="s">
        <v>73</v>
      </c>
      <c r="C50" s="21" t="s">
        <v>59</v>
      </c>
      <c r="D50" s="29"/>
      <c r="E50" s="16" t="s">
        <v>238</v>
      </c>
      <c r="F50" s="42"/>
    </row>
    <row r="51" spans="1:6" x14ac:dyDescent="0.35">
      <c r="A51" s="16" t="s">
        <v>80</v>
      </c>
      <c r="B51" s="26" t="s">
        <v>75</v>
      </c>
      <c r="C51" s="21" t="s">
        <v>59</v>
      </c>
      <c r="D51" s="29"/>
      <c r="E51" s="16" t="s">
        <v>238</v>
      </c>
      <c r="F51" s="42"/>
    </row>
    <row r="52" spans="1:6" x14ac:dyDescent="0.35">
      <c r="A52" s="14" t="s">
        <v>263</v>
      </c>
      <c r="B52" s="14" t="s">
        <v>263</v>
      </c>
      <c r="C52" s="14" t="s">
        <v>263</v>
      </c>
      <c r="D52" s="14" t="s">
        <v>263</v>
      </c>
      <c r="E52" s="14" t="s">
        <v>263</v>
      </c>
      <c r="F52" s="23" t="s">
        <v>263</v>
      </c>
    </row>
    <row r="53" spans="1:6" x14ac:dyDescent="0.35">
      <c r="A53" s="14" t="s">
        <v>81</v>
      </c>
      <c r="B53" s="15" t="s">
        <v>82</v>
      </c>
      <c r="C53" s="14" t="s">
        <v>263</v>
      </c>
      <c r="D53" s="14" t="s">
        <v>263</v>
      </c>
      <c r="E53" s="14" t="s">
        <v>263</v>
      </c>
      <c r="F53" s="23" t="s">
        <v>263</v>
      </c>
    </row>
    <row r="54" spans="1:6" x14ac:dyDescent="0.35">
      <c r="A54" s="16" t="s">
        <v>83</v>
      </c>
      <c r="B54" s="26" t="s">
        <v>84</v>
      </c>
      <c r="C54" s="21" t="s">
        <v>16</v>
      </c>
      <c r="D54" s="29"/>
      <c r="E54" s="16" t="s">
        <v>237</v>
      </c>
      <c r="F54" s="42" t="s">
        <v>244</v>
      </c>
    </row>
    <row r="55" spans="1:6" x14ac:dyDescent="0.35">
      <c r="A55" s="16" t="s">
        <v>85</v>
      </c>
      <c r="B55" s="26" t="s">
        <v>86</v>
      </c>
      <c r="C55" s="21" t="s">
        <v>16</v>
      </c>
      <c r="D55" s="29"/>
      <c r="E55" s="16" t="s">
        <v>237</v>
      </c>
      <c r="F55" s="42"/>
    </row>
    <row r="56" spans="1:6" x14ac:dyDescent="0.35">
      <c r="A56" s="16" t="s">
        <v>87</v>
      </c>
      <c r="B56" s="26" t="s">
        <v>88</v>
      </c>
      <c r="C56" s="21" t="s">
        <v>16</v>
      </c>
      <c r="D56" s="29"/>
      <c r="E56" s="16" t="s">
        <v>237</v>
      </c>
      <c r="F56" s="42"/>
    </row>
    <row r="57" spans="1:6" x14ac:dyDescent="0.35">
      <c r="A57" s="16" t="s">
        <v>89</v>
      </c>
      <c r="B57" s="26" t="s">
        <v>90</v>
      </c>
      <c r="C57" s="21" t="s">
        <v>16</v>
      </c>
      <c r="D57" s="29"/>
      <c r="E57" s="16" t="s">
        <v>237</v>
      </c>
      <c r="F57" s="42"/>
    </row>
    <row r="58" spans="1:6" x14ac:dyDescent="0.35">
      <c r="A58" s="16" t="s">
        <v>91</v>
      </c>
      <c r="B58" s="26" t="s">
        <v>92</v>
      </c>
      <c r="C58" s="21" t="s">
        <v>16</v>
      </c>
      <c r="D58" s="29"/>
      <c r="E58" s="16" t="s">
        <v>237</v>
      </c>
      <c r="F58" s="42"/>
    </row>
    <row r="59" spans="1:6" x14ac:dyDescent="0.35">
      <c r="A59" s="16" t="s">
        <v>93</v>
      </c>
      <c r="B59" s="26" t="s">
        <v>94</v>
      </c>
      <c r="C59" s="21" t="s">
        <v>16</v>
      </c>
      <c r="D59" s="29"/>
      <c r="E59" s="16" t="s">
        <v>237</v>
      </c>
      <c r="F59" s="42"/>
    </row>
    <row r="60" spans="1:6" x14ac:dyDescent="0.35">
      <c r="A60" s="16" t="s">
        <v>95</v>
      </c>
      <c r="B60" s="26" t="s">
        <v>86</v>
      </c>
      <c r="C60" s="21" t="s">
        <v>16</v>
      </c>
      <c r="D60" s="29"/>
      <c r="E60" s="16" t="s">
        <v>237</v>
      </c>
      <c r="F60" s="42" t="s">
        <v>243</v>
      </c>
    </row>
    <row r="61" spans="1:6" x14ac:dyDescent="0.35">
      <c r="A61" s="16" t="s">
        <v>96</v>
      </c>
      <c r="B61" s="26" t="s">
        <v>88</v>
      </c>
      <c r="C61" s="21" t="s">
        <v>16</v>
      </c>
      <c r="D61" s="29"/>
      <c r="E61" s="16" t="s">
        <v>237</v>
      </c>
      <c r="F61" s="42"/>
    </row>
    <row r="62" spans="1:6" x14ac:dyDescent="0.35">
      <c r="A62" s="16" t="s">
        <v>97</v>
      </c>
      <c r="B62" s="26" t="s">
        <v>90</v>
      </c>
      <c r="C62" s="21" t="s">
        <v>16</v>
      </c>
      <c r="D62" s="29"/>
      <c r="E62" s="16" t="s">
        <v>237</v>
      </c>
      <c r="F62" s="42"/>
    </row>
    <row r="63" spans="1:6" x14ac:dyDescent="0.35">
      <c r="A63" s="16" t="s">
        <v>98</v>
      </c>
      <c r="B63" s="26" t="s">
        <v>92</v>
      </c>
      <c r="C63" s="21" t="s">
        <v>16</v>
      </c>
      <c r="D63" s="29"/>
      <c r="E63" s="16" t="s">
        <v>237</v>
      </c>
      <c r="F63" s="42"/>
    </row>
    <row r="64" spans="1:6" x14ac:dyDescent="0.35">
      <c r="A64" s="16" t="s">
        <v>99</v>
      </c>
      <c r="B64" s="26" t="s">
        <v>94</v>
      </c>
      <c r="C64" s="21" t="s">
        <v>16</v>
      </c>
      <c r="D64" s="29"/>
      <c r="E64" s="16" t="s">
        <v>237</v>
      </c>
      <c r="F64" s="42"/>
    </row>
    <row r="65" spans="1:6" x14ac:dyDescent="0.35">
      <c r="A65" s="16" t="s">
        <v>100</v>
      </c>
      <c r="B65" s="26" t="s">
        <v>84</v>
      </c>
      <c r="C65" s="21" t="s">
        <v>16</v>
      </c>
      <c r="D65" s="29"/>
      <c r="E65" s="16" t="s">
        <v>237</v>
      </c>
      <c r="F65" s="42"/>
    </row>
    <row r="66" spans="1:6" x14ac:dyDescent="0.35">
      <c r="A66" s="14" t="s">
        <v>263</v>
      </c>
      <c r="B66" s="14" t="s">
        <v>263</v>
      </c>
      <c r="C66" s="14" t="s">
        <v>263</v>
      </c>
      <c r="D66" s="14" t="s">
        <v>263</v>
      </c>
      <c r="E66" s="14" t="s">
        <v>263</v>
      </c>
      <c r="F66" s="23" t="s">
        <v>263</v>
      </c>
    </row>
    <row r="67" spans="1:6" x14ac:dyDescent="0.35">
      <c r="A67" s="14" t="s">
        <v>101</v>
      </c>
      <c r="B67" s="15" t="s">
        <v>102</v>
      </c>
      <c r="C67" s="14" t="s">
        <v>263</v>
      </c>
      <c r="D67" s="14" t="s">
        <v>263</v>
      </c>
      <c r="E67" s="14" t="s">
        <v>263</v>
      </c>
      <c r="F67" s="23" t="s">
        <v>263</v>
      </c>
    </row>
    <row r="68" spans="1:6" ht="58" x14ac:dyDescent="0.35">
      <c r="A68" s="16" t="s">
        <v>103</v>
      </c>
      <c r="B68" s="17" t="s">
        <v>104</v>
      </c>
      <c r="C68" s="21" t="s">
        <v>16</v>
      </c>
      <c r="D68" s="20"/>
      <c r="E68" s="16" t="s">
        <v>238</v>
      </c>
      <c r="F68" s="17" t="s">
        <v>105</v>
      </c>
    </row>
    <row r="69" spans="1:6" ht="290" x14ac:dyDescent="0.35">
      <c r="A69" s="16" t="s">
        <v>106</v>
      </c>
      <c r="B69" s="17" t="s">
        <v>107</v>
      </c>
      <c r="C69" s="21" t="s">
        <v>16</v>
      </c>
      <c r="D69" s="20"/>
      <c r="E69" s="16" t="s">
        <v>238</v>
      </c>
      <c r="F69" s="17" t="s">
        <v>108</v>
      </c>
    </row>
    <row r="70" spans="1:6" ht="275.5" x14ac:dyDescent="0.35">
      <c r="A70" s="16" t="s">
        <v>109</v>
      </c>
      <c r="B70" s="17" t="s">
        <v>110</v>
      </c>
      <c r="C70" s="21" t="s">
        <v>16</v>
      </c>
      <c r="D70" s="20"/>
      <c r="E70" s="16" t="s">
        <v>238</v>
      </c>
      <c r="F70" s="17" t="s">
        <v>111</v>
      </c>
    </row>
    <row r="71" spans="1:6" ht="275.5" x14ac:dyDescent="0.35">
      <c r="A71" s="16" t="s">
        <v>112</v>
      </c>
      <c r="B71" s="17" t="s">
        <v>113</v>
      </c>
      <c r="C71" s="21" t="s">
        <v>16</v>
      </c>
      <c r="D71" s="20"/>
      <c r="E71" s="16" t="s">
        <v>238</v>
      </c>
      <c r="F71" s="17" t="s">
        <v>114</v>
      </c>
    </row>
    <row r="72" spans="1:6" ht="174" x14ac:dyDescent="0.35">
      <c r="A72" s="16" t="s">
        <v>115</v>
      </c>
      <c r="B72" s="17" t="s">
        <v>116</v>
      </c>
      <c r="C72" s="21" t="s">
        <v>16</v>
      </c>
      <c r="D72" s="20"/>
      <c r="E72" s="16" t="s">
        <v>237</v>
      </c>
      <c r="F72" s="17" t="s">
        <v>117</v>
      </c>
    </row>
    <row r="73" spans="1:6" ht="145" x14ac:dyDescent="0.35">
      <c r="A73" s="16" t="s">
        <v>118</v>
      </c>
      <c r="B73" s="26" t="s">
        <v>119</v>
      </c>
      <c r="C73" s="21" t="s">
        <v>16</v>
      </c>
      <c r="D73" s="20"/>
      <c r="E73" s="16" t="s">
        <v>238</v>
      </c>
      <c r="F73" s="26" t="s">
        <v>261</v>
      </c>
    </row>
    <row r="74" spans="1:6" ht="145" x14ac:dyDescent="0.35">
      <c r="A74" s="16" t="s">
        <v>120</v>
      </c>
      <c r="B74" s="26" t="s">
        <v>121</v>
      </c>
      <c r="C74" s="21" t="s">
        <v>16</v>
      </c>
      <c r="D74" s="20"/>
      <c r="E74" s="16" t="s">
        <v>238</v>
      </c>
      <c r="F74" s="26" t="s">
        <v>262</v>
      </c>
    </row>
    <row r="75" spans="1:6" x14ac:dyDescent="0.35">
      <c r="A75" s="14" t="s">
        <v>263</v>
      </c>
      <c r="B75" s="14" t="s">
        <v>263</v>
      </c>
      <c r="C75" s="14" t="s">
        <v>263</v>
      </c>
      <c r="D75" s="14" t="s">
        <v>263</v>
      </c>
      <c r="E75" s="14" t="s">
        <v>263</v>
      </c>
      <c r="F75" s="23" t="s">
        <v>263</v>
      </c>
    </row>
    <row r="76" spans="1:6" x14ac:dyDescent="0.35">
      <c r="A76" s="14" t="s">
        <v>122</v>
      </c>
      <c r="B76" s="15" t="s">
        <v>123</v>
      </c>
      <c r="C76" s="14" t="s">
        <v>263</v>
      </c>
      <c r="D76" s="14" t="s">
        <v>263</v>
      </c>
      <c r="E76" s="14" t="s">
        <v>263</v>
      </c>
      <c r="F76" s="23" t="s">
        <v>263</v>
      </c>
    </row>
    <row r="77" spans="1:6" ht="43.5" x14ac:dyDescent="0.35">
      <c r="A77" s="16" t="s">
        <v>124</v>
      </c>
      <c r="B77" s="17" t="s">
        <v>125</v>
      </c>
      <c r="C77" s="21" t="s">
        <v>190</v>
      </c>
      <c r="D77" s="19"/>
      <c r="E77" s="16" t="s">
        <v>237</v>
      </c>
      <c r="F77" s="17" t="s">
        <v>126</v>
      </c>
    </row>
    <row r="78" spans="1:6" ht="116" x14ac:dyDescent="0.35">
      <c r="A78" s="16" t="s">
        <v>127</v>
      </c>
      <c r="B78" s="17" t="s">
        <v>128</v>
      </c>
      <c r="C78" s="21" t="s">
        <v>16</v>
      </c>
      <c r="D78" s="20"/>
      <c r="E78" s="16" t="s">
        <v>237</v>
      </c>
      <c r="F78" s="17" t="s">
        <v>129</v>
      </c>
    </row>
    <row r="79" spans="1:6" ht="116" x14ac:dyDescent="0.35">
      <c r="A79" s="16" t="s">
        <v>130</v>
      </c>
      <c r="B79" s="17" t="s">
        <v>131</v>
      </c>
      <c r="C79" s="21" t="s">
        <v>16</v>
      </c>
      <c r="D79" s="20"/>
      <c r="E79" s="16" t="s">
        <v>237</v>
      </c>
      <c r="F79" s="17" t="s">
        <v>249</v>
      </c>
    </row>
    <row r="80" spans="1:6" ht="87" x14ac:dyDescent="0.35">
      <c r="A80" s="16" t="s">
        <v>132</v>
      </c>
      <c r="B80" s="17" t="s">
        <v>133</v>
      </c>
      <c r="C80" s="21" t="s">
        <v>134</v>
      </c>
      <c r="D80" s="31"/>
      <c r="E80" s="16" t="s">
        <v>237</v>
      </c>
      <c r="F80" s="17" t="s">
        <v>135</v>
      </c>
    </row>
    <row r="81" spans="1:7" x14ac:dyDescent="0.35">
      <c r="A81" s="14" t="s">
        <v>263</v>
      </c>
      <c r="B81" s="14" t="s">
        <v>263</v>
      </c>
      <c r="C81" s="14" t="s">
        <v>263</v>
      </c>
      <c r="D81" s="14" t="s">
        <v>263</v>
      </c>
      <c r="E81" s="14" t="s">
        <v>263</v>
      </c>
      <c r="F81" s="23" t="s">
        <v>263</v>
      </c>
    </row>
    <row r="82" spans="1:7" x14ac:dyDescent="0.35">
      <c r="A82" s="14" t="s">
        <v>136</v>
      </c>
      <c r="B82" s="15" t="s">
        <v>137</v>
      </c>
      <c r="C82" s="14" t="s">
        <v>263</v>
      </c>
      <c r="D82" s="14" t="s">
        <v>263</v>
      </c>
      <c r="E82" s="14" t="s">
        <v>263</v>
      </c>
      <c r="F82" s="23" t="s">
        <v>263</v>
      </c>
    </row>
    <row r="83" spans="1:7" ht="87" x14ac:dyDescent="0.35">
      <c r="A83" s="16" t="s">
        <v>138</v>
      </c>
      <c r="B83" s="17" t="s">
        <v>139</v>
      </c>
      <c r="C83" s="21" t="s">
        <v>16</v>
      </c>
      <c r="D83" s="20"/>
      <c r="E83" s="16" t="s">
        <v>238</v>
      </c>
      <c r="F83" s="17" t="s">
        <v>250</v>
      </c>
    </row>
    <row r="84" spans="1:7" ht="87" x14ac:dyDescent="0.35">
      <c r="A84" s="16" t="s">
        <v>140</v>
      </c>
      <c r="B84" s="17" t="s">
        <v>141</v>
      </c>
      <c r="C84" s="21" t="s">
        <v>16</v>
      </c>
      <c r="D84" s="20"/>
      <c r="E84" s="16" t="s">
        <v>238</v>
      </c>
      <c r="F84" s="17" t="s">
        <v>251</v>
      </c>
    </row>
    <row r="85" spans="1:7" ht="58" x14ac:dyDescent="0.35">
      <c r="A85" s="16" t="s">
        <v>142</v>
      </c>
      <c r="B85" s="17" t="s">
        <v>143</v>
      </c>
      <c r="C85" s="21" t="s">
        <v>16</v>
      </c>
      <c r="D85" s="20"/>
      <c r="E85" s="16" t="s">
        <v>238</v>
      </c>
      <c r="F85" s="17" t="s">
        <v>144</v>
      </c>
    </row>
    <row r="86" spans="1:7" ht="130.5" x14ac:dyDescent="0.35">
      <c r="A86" s="16" t="s">
        <v>145</v>
      </c>
      <c r="B86" s="17" t="s">
        <v>146</v>
      </c>
      <c r="C86" s="21" t="s">
        <v>16</v>
      </c>
      <c r="D86" s="20"/>
      <c r="E86" s="16" t="s">
        <v>238</v>
      </c>
      <c r="F86" s="17" t="s">
        <v>147</v>
      </c>
    </row>
    <row r="87" spans="1:7" ht="116" x14ac:dyDescent="0.35">
      <c r="A87" s="16" t="s">
        <v>148</v>
      </c>
      <c r="B87" s="17" t="s">
        <v>149</v>
      </c>
      <c r="C87" s="21" t="s">
        <v>16</v>
      </c>
      <c r="D87" s="20"/>
      <c r="E87" s="16" t="s">
        <v>238</v>
      </c>
      <c r="F87" s="17" t="s">
        <v>260</v>
      </c>
    </row>
    <row r="88" spans="1:7" ht="261" x14ac:dyDescent="0.35">
      <c r="A88" s="16" t="s">
        <v>150</v>
      </c>
      <c r="B88" s="17" t="s">
        <v>151</v>
      </c>
      <c r="C88" s="21" t="s">
        <v>16</v>
      </c>
      <c r="D88" s="20"/>
      <c r="E88" s="16" t="s">
        <v>238</v>
      </c>
      <c r="F88" s="17" t="s">
        <v>152</v>
      </c>
    </row>
    <row r="89" spans="1:7" ht="159.5" x14ac:dyDescent="0.35">
      <c r="A89" s="16" t="s">
        <v>153</v>
      </c>
      <c r="B89" s="17" t="s">
        <v>154</v>
      </c>
      <c r="C89" s="21" t="s">
        <v>16</v>
      </c>
      <c r="D89" s="20"/>
      <c r="E89" s="16" t="s">
        <v>238</v>
      </c>
      <c r="F89" s="17" t="s">
        <v>253</v>
      </c>
    </row>
    <row r="90" spans="1:7" ht="145" x14ac:dyDescent="0.35">
      <c r="A90" s="16" t="s">
        <v>155</v>
      </c>
      <c r="B90" s="17" t="s">
        <v>156</v>
      </c>
      <c r="C90" s="21" t="s">
        <v>16</v>
      </c>
      <c r="D90" s="20"/>
      <c r="E90" s="16" t="s">
        <v>238</v>
      </c>
      <c r="F90" s="17" t="s">
        <v>252</v>
      </c>
    </row>
    <row r="91" spans="1:7" ht="43.5" x14ac:dyDescent="0.35">
      <c r="A91" s="16" t="s">
        <v>247</v>
      </c>
      <c r="B91" s="17" t="s">
        <v>254</v>
      </c>
      <c r="C91" s="21" t="s">
        <v>16</v>
      </c>
      <c r="D91" s="20"/>
      <c r="E91" s="16" t="s">
        <v>238</v>
      </c>
      <c r="F91" s="41" t="s">
        <v>259</v>
      </c>
    </row>
    <row r="92" spans="1:7" ht="29" x14ac:dyDescent="0.35">
      <c r="A92" s="16" t="s">
        <v>248</v>
      </c>
      <c r="B92" s="17" t="s">
        <v>255</v>
      </c>
      <c r="C92" s="21" t="s">
        <v>16</v>
      </c>
      <c r="D92" s="20"/>
      <c r="E92" s="16" t="s">
        <v>238</v>
      </c>
      <c r="F92" s="41"/>
    </row>
    <row r="93" spans="1:7" ht="116" x14ac:dyDescent="0.35">
      <c r="A93" s="16" t="s">
        <v>157</v>
      </c>
      <c r="B93" s="17" t="s">
        <v>158</v>
      </c>
      <c r="C93" s="21" t="s">
        <v>16</v>
      </c>
      <c r="D93" s="20"/>
      <c r="E93" s="16" t="s">
        <v>238</v>
      </c>
      <c r="F93" s="17" t="s">
        <v>159</v>
      </c>
    </row>
    <row r="94" spans="1:7" ht="58" x14ac:dyDescent="0.35">
      <c r="A94" s="16" t="s">
        <v>245</v>
      </c>
      <c r="B94" s="17" t="s">
        <v>256</v>
      </c>
      <c r="C94" s="21" t="s">
        <v>16</v>
      </c>
      <c r="D94" s="20"/>
      <c r="E94" s="16" t="s">
        <v>238</v>
      </c>
      <c r="F94" s="41" t="s">
        <v>258</v>
      </c>
    </row>
    <row r="95" spans="1:7" ht="29" x14ac:dyDescent="0.35">
      <c r="A95" s="16" t="s">
        <v>246</v>
      </c>
      <c r="B95" s="17" t="s">
        <v>257</v>
      </c>
      <c r="C95" s="21" t="s">
        <v>16</v>
      </c>
      <c r="D95" s="20"/>
      <c r="E95" s="16" t="s">
        <v>238</v>
      </c>
      <c r="F95" s="41"/>
    </row>
    <row r="96" spans="1:7" ht="72.5" x14ac:dyDescent="0.35">
      <c r="A96" s="16" t="s">
        <v>160</v>
      </c>
      <c r="B96" s="17" t="s">
        <v>161</v>
      </c>
      <c r="C96" s="21" t="s">
        <v>16</v>
      </c>
      <c r="D96" s="20"/>
      <c r="E96" s="16" t="s">
        <v>238</v>
      </c>
      <c r="F96" s="17" t="s">
        <v>162</v>
      </c>
      <c r="G96" s="40"/>
    </row>
    <row r="97" spans="1:6" x14ac:dyDescent="0.35">
      <c r="A97" s="14" t="s">
        <v>263</v>
      </c>
      <c r="B97" s="14" t="s">
        <v>263</v>
      </c>
      <c r="C97" s="14" t="s">
        <v>263</v>
      </c>
      <c r="D97" s="14" t="s">
        <v>263</v>
      </c>
      <c r="E97" s="14" t="s">
        <v>263</v>
      </c>
      <c r="F97" s="23" t="s">
        <v>263</v>
      </c>
    </row>
    <row r="99" spans="1:6" x14ac:dyDescent="0.35">
      <c r="B99" s="13" t="s">
        <v>168</v>
      </c>
    </row>
    <row r="100" spans="1:6" ht="87" x14ac:dyDescent="0.35">
      <c r="B100" s="26" t="s">
        <v>169</v>
      </c>
    </row>
    <row r="101" spans="1:6" x14ac:dyDescent="0.35">
      <c r="B101" s="15" t="s">
        <v>191</v>
      </c>
    </row>
    <row r="102" spans="1:6" x14ac:dyDescent="0.35">
      <c r="B102" s="34" t="s">
        <v>272</v>
      </c>
    </row>
  </sheetData>
  <autoFilter ref="A1:F97" xr:uid="{4C78B61A-2F14-4AF3-B10D-D47C49590712}"/>
  <mergeCells count="8">
    <mergeCell ref="F94:F95"/>
    <mergeCell ref="F91:F92"/>
    <mergeCell ref="F30:F34"/>
    <mergeCell ref="F35:F39"/>
    <mergeCell ref="F42:F46"/>
    <mergeCell ref="F47:F51"/>
    <mergeCell ref="F60:F65"/>
    <mergeCell ref="F54:F59"/>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D86B-2F99-4C18-900A-08F0E7056B06}">
  <dimension ref="A1:E40"/>
  <sheetViews>
    <sheetView tabSelected="1" zoomScale="85" zoomScaleNormal="85" workbookViewId="0">
      <pane ySplit="1" topLeftCell="A28" activePane="bottomLeft" state="frozen"/>
      <selection pane="bottomLeft" activeCell="G32" sqref="G32"/>
    </sheetView>
  </sheetViews>
  <sheetFormatPr defaultColWidth="9.08984375" defaultRowHeight="14.5" x14ac:dyDescent="0.35"/>
  <cols>
    <col min="1" max="1" width="16" style="1" bestFit="1" customWidth="1"/>
    <col min="2" max="2" width="49.54296875" style="10" customWidth="1"/>
    <col min="3" max="3" width="14" style="1" bestFit="1" customWidth="1"/>
    <col min="4" max="4" width="12" style="10" bestFit="1" customWidth="1"/>
    <col min="5" max="5" width="59.26953125" style="10" bestFit="1" customWidth="1"/>
    <col min="6" max="16384" width="9.08984375" style="10"/>
  </cols>
  <sheetData>
    <row r="1" spans="1:5" s="11" customFormat="1" x14ac:dyDescent="0.35">
      <c r="A1" s="33" t="s">
        <v>230</v>
      </c>
      <c r="B1" s="13" t="s">
        <v>228</v>
      </c>
      <c r="C1" s="13" t="s">
        <v>231</v>
      </c>
      <c r="D1" s="33" t="s">
        <v>229</v>
      </c>
      <c r="E1" s="33" t="s">
        <v>229</v>
      </c>
    </row>
    <row r="2" spans="1:5" ht="29" x14ac:dyDescent="0.35">
      <c r="A2" s="16">
        <v>1</v>
      </c>
      <c r="B2" s="21" t="s">
        <v>193</v>
      </c>
      <c r="C2" s="22" t="s">
        <v>232</v>
      </c>
      <c r="D2" s="16" t="str">
        <f>IF('Survey_CSES-ANZ2021'!D15&gt;='Survey_CSES-ANZ2021'!D16,"True")</f>
        <v>True</v>
      </c>
      <c r="E2" s="30" t="str">
        <f>IF(D2="True", "Figures submitted are correct. No query raised", "Please check the figures submitted and send updated figures")</f>
        <v>Figures submitted are correct. No query raised</v>
      </c>
    </row>
    <row r="3" spans="1:5" ht="29" x14ac:dyDescent="0.35">
      <c r="A3" s="16">
        <v>2</v>
      </c>
      <c r="B3" s="21" t="s">
        <v>194</v>
      </c>
      <c r="C3" s="22" t="s">
        <v>233</v>
      </c>
      <c r="D3" s="16" t="str">
        <f>IF('Survey_CSES-ANZ2021'!D17&gt;='Survey_CSES-ANZ2021'!D18,"True")</f>
        <v>True</v>
      </c>
      <c r="E3" s="30" t="str">
        <f t="shared" ref="E3:E40" si="0">IF(D3="True", "Figures submitted are correct. No query raised", "Please check the figures submitted and send updated figures")</f>
        <v>Figures submitted are correct. No query raised</v>
      </c>
    </row>
    <row r="4" spans="1:5" ht="29" x14ac:dyDescent="0.35">
      <c r="A4" s="16">
        <v>3</v>
      </c>
      <c r="B4" s="21" t="s">
        <v>195</v>
      </c>
      <c r="C4" s="22" t="s">
        <v>234</v>
      </c>
      <c r="D4" s="16" t="str">
        <f>IF('Survey_CSES-ANZ2021'!D15&gt;='Survey_CSES-ANZ2021'!D19,"True")</f>
        <v>True</v>
      </c>
      <c r="E4" s="30" t="str">
        <f t="shared" si="0"/>
        <v>Figures submitted are correct. No query raised</v>
      </c>
    </row>
    <row r="5" spans="1:5" ht="29" x14ac:dyDescent="0.35">
      <c r="A5" s="16">
        <v>4</v>
      </c>
      <c r="B5" s="21" t="s">
        <v>196</v>
      </c>
      <c r="C5" s="22" t="s">
        <v>235</v>
      </c>
      <c r="D5" s="16" t="str">
        <f>IF('Survey_CSES-ANZ2021'!D15&gt;='Survey_CSES-ANZ2021'!D20,"True")</f>
        <v>True</v>
      </c>
      <c r="E5" s="30" t="str">
        <f t="shared" si="0"/>
        <v>Figures submitted are correct. No query raised</v>
      </c>
    </row>
    <row r="6" spans="1:5" ht="29" x14ac:dyDescent="0.35">
      <c r="A6" s="16">
        <v>5</v>
      </c>
      <c r="B6" s="21" t="s">
        <v>197</v>
      </c>
      <c r="C6" s="22" t="s">
        <v>274</v>
      </c>
      <c r="D6" s="16" t="str">
        <f>IF('Survey_CSES-ANZ2021'!D17&gt;='Survey_CSES-ANZ2021'!D22,"True")</f>
        <v>True</v>
      </c>
      <c r="E6" s="30" t="str">
        <f t="shared" si="0"/>
        <v>Figures submitted are correct. No query raised</v>
      </c>
    </row>
    <row r="7" spans="1:5" ht="43.5" x14ac:dyDescent="0.35">
      <c r="A7" s="16">
        <v>6</v>
      </c>
      <c r="B7" s="21" t="s">
        <v>198</v>
      </c>
      <c r="C7" s="22" t="s">
        <v>275</v>
      </c>
      <c r="D7" s="16" t="str">
        <f>IF('Survey_CSES-ANZ2021'!D15&gt;='Survey_CSES-ANZ2021'!D24,"True")</f>
        <v>True</v>
      </c>
      <c r="E7" s="30" t="str">
        <f t="shared" si="0"/>
        <v>Figures submitted are correct. No query raised</v>
      </c>
    </row>
    <row r="8" spans="1:5" ht="43.5" x14ac:dyDescent="0.35">
      <c r="A8" s="16">
        <v>7</v>
      </c>
      <c r="B8" s="21" t="s">
        <v>199</v>
      </c>
      <c r="C8" s="22" t="s">
        <v>276</v>
      </c>
      <c r="D8" s="16" t="str">
        <f>IF('Survey_CSES-ANZ2021'!D17&gt;='Survey_CSES-ANZ2021'!D25,"True")</f>
        <v>True</v>
      </c>
      <c r="E8" s="30" t="str">
        <f t="shared" si="0"/>
        <v>Figures submitted are correct. No query raised</v>
      </c>
    </row>
    <row r="9" spans="1:5" ht="29" x14ac:dyDescent="0.35">
      <c r="A9" s="16">
        <v>8</v>
      </c>
      <c r="B9" s="21" t="s">
        <v>200</v>
      </c>
      <c r="C9" s="22" t="s">
        <v>277</v>
      </c>
      <c r="D9" s="16" t="str">
        <f>IF('Survey_CSES-ANZ2021'!D15&gt;='Survey_CSES-ANZ2021'!D26,"True")</f>
        <v>True</v>
      </c>
      <c r="E9" s="30" t="str">
        <f t="shared" si="0"/>
        <v>Figures submitted are correct. No query raised</v>
      </c>
    </row>
    <row r="10" spans="1:5" ht="29" x14ac:dyDescent="0.35">
      <c r="A10" s="16">
        <v>9</v>
      </c>
      <c r="B10" s="21" t="s">
        <v>201</v>
      </c>
      <c r="C10" s="22" t="s">
        <v>278</v>
      </c>
      <c r="D10" s="16" t="str">
        <f>IF('Survey_CSES-ANZ2021'!D17&gt;='Survey_CSES-ANZ2021'!D27,"True")</f>
        <v>True</v>
      </c>
      <c r="E10" s="30" t="str">
        <f t="shared" si="0"/>
        <v>Figures submitted are correct. No query raised</v>
      </c>
    </row>
    <row r="11" spans="1:5" ht="72.5" x14ac:dyDescent="0.35">
      <c r="A11" s="16">
        <v>10</v>
      </c>
      <c r="B11" s="21" t="s">
        <v>202</v>
      </c>
      <c r="C11" s="22" t="s">
        <v>279</v>
      </c>
      <c r="D11" s="16" t="str">
        <f>IF('Survey_CSES-ANZ2021'!D15=SUM('Survey_CSES-ANZ2021'!D30:D34),"True")</f>
        <v>True</v>
      </c>
      <c r="E11" s="30" t="str">
        <f>IF(D11="True", "Figures submitted are correct. No query raised", "Please check the figures submitted and send updated figures")</f>
        <v>Figures submitted are correct. No query raised</v>
      </c>
    </row>
    <row r="12" spans="1:5" ht="72.5" x14ac:dyDescent="0.35">
      <c r="A12" s="16">
        <v>11</v>
      </c>
      <c r="B12" s="21" t="s">
        <v>203</v>
      </c>
      <c r="C12" s="22" t="s">
        <v>280</v>
      </c>
      <c r="D12" s="16" t="str">
        <f>IF('Survey_CSES-ANZ2021'!D17=SUM('Survey_CSES-ANZ2021'!D35:D39),"True")</f>
        <v>True</v>
      </c>
      <c r="E12" s="30" t="str">
        <f t="shared" si="0"/>
        <v>Figures submitted are correct. No query raised</v>
      </c>
    </row>
    <row r="13" spans="1:5" ht="72.5" x14ac:dyDescent="0.35">
      <c r="A13" s="16">
        <v>12</v>
      </c>
      <c r="B13" s="21" t="s">
        <v>204</v>
      </c>
      <c r="C13" s="22" t="s">
        <v>281</v>
      </c>
      <c r="D13" s="16" t="str">
        <f>IF('Survey_CSES-ANZ2021'!D15=SUM('Survey_CSES-ANZ2021'!D42:D46),"True")</f>
        <v>True</v>
      </c>
      <c r="E13" s="30" t="str">
        <f t="shared" si="0"/>
        <v>Figures submitted are correct. No query raised</v>
      </c>
    </row>
    <row r="14" spans="1:5" ht="72.5" x14ac:dyDescent="0.35">
      <c r="A14" s="16">
        <v>13</v>
      </c>
      <c r="B14" s="21" t="s">
        <v>205</v>
      </c>
      <c r="C14" s="22" t="s">
        <v>282</v>
      </c>
      <c r="D14" s="16" t="str">
        <f>IF('Survey_CSES-ANZ2021'!D17=SUM('Survey_CSES-ANZ2021'!D47:D51),"True")</f>
        <v>True</v>
      </c>
      <c r="E14" s="30" t="str">
        <f t="shared" si="0"/>
        <v>Figures submitted are correct. No query raised</v>
      </c>
    </row>
    <row r="15" spans="1:5" ht="72.5" x14ac:dyDescent="0.35">
      <c r="A15" s="16">
        <v>14</v>
      </c>
      <c r="B15" s="21" t="s">
        <v>206</v>
      </c>
      <c r="C15" s="22" t="s">
        <v>283</v>
      </c>
      <c r="D15" s="16" t="str">
        <f>IF(SUM('Survey_CSES-ANZ2021'!D42:D46)&gt;='Survey_CSES-ANZ2021'!D20,"True")</f>
        <v>True</v>
      </c>
      <c r="E15" s="30" t="str">
        <f t="shared" si="0"/>
        <v>Figures submitted are correct. No query raised</v>
      </c>
    </row>
    <row r="16" spans="1:5" ht="72.5" x14ac:dyDescent="0.35">
      <c r="A16" s="16">
        <v>15</v>
      </c>
      <c r="B16" s="21" t="s">
        <v>207</v>
      </c>
      <c r="C16" s="22" t="s">
        <v>284</v>
      </c>
      <c r="D16" s="16" t="str">
        <f>IF(SUM('Survey_CSES-ANZ2021'!D47:D51)&gt;='Survey_CSES-ANZ2021'!D22,"True")</f>
        <v>True</v>
      </c>
      <c r="E16" s="30" t="str">
        <f t="shared" si="0"/>
        <v>Figures submitted are correct. No query raised</v>
      </c>
    </row>
    <row r="17" spans="1:5" ht="29" x14ac:dyDescent="0.35">
      <c r="A17" s="16">
        <v>16</v>
      </c>
      <c r="B17" s="21" t="s">
        <v>208</v>
      </c>
      <c r="C17" s="22" t="s">
        <v>285</v>
      </c>
      <c r="D17" s="16" t="str">
        <f>IF('Survey_CSES-ANZ2021'!D68&gt;='Survey_CSES-ANZ2021'!D69,"True")</f>
        <v>True</v>
      </c>
      <c r="E17" s="30" t="str">
        <f t="shared" si="0"/>
        <v>Figures submitted are correct. No query raised</v>
      </c>
    </row>
    <row r="18" spans="1:5" ht="29" x14ac:dyDescent="0.35">
      <c r="A18" s="16">
        <v>17</v>
      </c>
      <c r="B18" s="21" t="s">
        <v>209</v>
      </c>
      <c r="C18" s="22" t="s">
        <v>286</v>
      </c>
      <c r="D18" s="16" t="str">
        <f>IF('Survey_CSES-ANZ2021'!D69&gt;='Survey_CSES-ANZ2021'!D70,"True")</f>
        <v>True</v>
      </c>
      <c r="E18" s="30" t="str">
        <f t="shared" si="0"/>
        <v>Figures submitted are correct. No query raised</v>
      </c>
    </row>
    <row r="19" spans="1:5" ht="29" x14ac:dyDescent="0.35">
      <c r="A19" s="16">
        <v>18</v>
      </c>
      <c r="B19" s="21" t="s">
        <v>210</v>
      </c>
      <c r="C19" s="22" t="s">
        <v>287</v>
      </c>
      <c r="D19" s="16" t="str">
        <f>IF('Survey_CSES-ANZ2021'!D71&gt;='Survey_CSES-ANZ2021'!D70,"True")</f>
        <v>True</v>
      </c>
      <c r="E19" s="30" t="str">
        <f t="shared" si="0"/>
        <v>Figures submitted are correct. No query raised</v>
      </c>
    </row>
    <row r="20" spans="1:5" ht="43.5" x14ac:dyDescent="0.35">
      <c r="A20" s="16">
        <v>19</v>
      </c>
      <c r="B20" s="21" t="s">
        <v>211</v>
      </c>
      <c r="C20" s="22" t="s">
        <v>293</v>
      </c>
      <c r="D20" s="16" t="str">
        <f>IF((AND('Survey_CSES-ANZ2021'!D16&gt;0,'Survey_CSES-ANZ2021'!D73&gt;0)), "True", "False")</f>
        <v>False</v>
      </c>
      <c r="E20" s="30" t="str">
        <f t="shared" si="0"/>
        <v>Please check the figures submitted and send updated figures</v>
      </c>
    </row>
    <row r="21" spans="1:5" ht="43.5" x14ac:dyDescent="0.35">
      <c r="A21" s="16">
        <v>20</v>
      </c>
      <c r="B21" s="21" t="s">
        <v>212</v>
      </c>
      <c r="C21" s="22" t="s">
        <v>292</v>
      </c>
      <c r="D21" s="16" t="str">
        <f>IF((AND('Survey_CSES-ANZ2021'!D17&gt;0,'Survey_CSES-ANZ2021'!D74&gt;0)), "True", "False")</f>
        <v>False</v>
      </c>
      <c r="E21" s="30" t="str">
        <f t="shared" si="0"/>
        <v>Please check the figures submitted and send updated figures</v>
      </c>
    </row>
    <row r="22" spans="1:5" ht="43.5" x14ac:dyDescent="0.35">
      <c r="A22" s="16">
        <v>21</v>
      </c>
      <c r="B22" s="21" t="s">
        <v>213</v>
      </c>
      <c r="C22" s="22" t="s">
        <v>290</v>
      </c>
      <c r="D22" s="16" t="str">
        <f>IF((AND('Survey_CSES-ANZ2021'!D73&gt;0,'Survey_CSES-ANZ2021'!D16&gt;0)), "True", "False")</f>
        <v>False</v>
      </c>
      <c r="E22" s="30" t="str">
        <f t="shared" si="0"/>
        <v>Please check the figures submitted and send updated figures</v>
      </c>
    </row>
    <row r="23" spans="1:5" ht="43.5" x14ac:dyDescent="0.35">
      <c r="A23" s="16">
        <v>22</v>
      </c>
      <c r="B23" s="21" t="s">
        <v>214</v>
      </c>
      <c r="C23" s="22" t="s">
        <v>291</v>
      </c>
      <c r="D23" s="16" t="str">
        <f>IF((AND('Survey_CSES-ANZ2021'!D74&gt;0,'Survey_CSES-ANZ2021'!D18&gt;0)), "True", "False")</f>
        <v>False</v>
      </c>
      <c r="E23" s="30" t="str">
        <f t="shared" si="0"/>
        <v>Please check the figures submitted and send updated figures</v>
      </c>
    </row>
    <row r="24" spans="1:5" ht="43.5" x14ac:dyDescent="0.35">
      <c r="A24" s="16">
        <v>23</v>
      </c>
      <c r="B24" s="21" t="s">
        <v>215</v>
      </c>
      <c r="C24" s="22" t="s">
        <v>288</v>
      </c>
      <c r="D24" s="16" t="str">
        <f>IF('Survey_CSES-ANZ2021'!D85=SUM('Survey_CSES-ANZ2021'!D83:D84),"True")</f>
        <v>True</v>
      </c>
      <c r="E24" s="30" t="str">
        <f t="shared" si="0"/>
        <v>Figures submitted are correct. No query raised</v>
      </c>
    </row>
    <row r="25" spans="1:5" ht="43.5" x14ac:dyDescent="0.35">
      <c r="A25" s="16">
        <v>24</v>
      </c>
      <c r="B25" s="21" t="s">
        <v>216</v>
      </c>
      <c r="C25" s="22" t="s">
        <v>289</v>
      </c>
      <c r="D25" s="16" t="str">
        <f>IF('Survey_CSES-ANZ2021'!D88=SUM('Survey_CSES-ANZ2021'!D86:D87),"True")</f>
        <v>True</v>
      </c>
      <c r="E25" s="30" t="str">
        <f t="shared" si="0"/>
        <v>Figures submitted are correct. No query raised</v>
      </c>
    </row>
    <row r="26" spans="1:5" ht="29" x14ac:dyDescent="0.35">
      <c r="A26" s="16">
        <v>25</v>
      </c>
      <c r="B26" s="21" t="s">
        <v>311</v>
      </c>
      <c r="C26" s="22" t="s">
        <v>313</v>
      </c>
      <c r="D26" s="16" t="str">
        <f>IF('Survey_CSES-ANZ2021'!D96&gt;'Survey_CSES-ANZ2021'!D85,"True", "False")</f>
        <v>False</v>
      </c>
      <c r="E26" s="30" t="str">
        <f t="shared" si="0"/>
        <v>Please check the figures submitted and send updated figures</v>
      </c>
    </row>
    <row r="27" spans="1:5" ht="29" x14ac:dyDescent="0.35">
      <c r="A27" s="16">
        <v>26</v>
      </c>
      <c r="B27" s="21" t="s">
        <v>312</v>
      </c>
      <c r="C27" s="22" t="s">
        <v>314</v>
      </c>
      <c r="D27" s="16" t="str">
        <f>IF('Survey_CSES-ANZ2021'!D96&gt;'Survey_CSES-ANZ2021'!D88,"True", "False")</f>
        <v>False</v>
      </c>
      <c r="E27" s="30" t="str">
        <f t="shared" si="0"/>
        <v>Please check the figures submitted and send updated figures</v>
      </c>
    </row>
    <row r="28" spans="1:5" ht="29" x14ac:dyDescent="0.35">
      <c r="A28" s="16">
        <v>27</v>
      </c>
      <c r="B28" s="21" t="s">
        <v>217</v>
      </c>
      <c r="C28" s="22" t="s">
        <v>294</v>
      </c>
      <c r="D28" s="16" t="str">
        <f>IF((AND('Survey_CSES-ANZ2021'!D90&gt;0,'Survey_CSES-ANZ2021'!D83&gt;0)), "True", "False")</f>
        <v>False</v>
      </c>
      <c r="E28" s="30" t="str">
        <f t="shared" si="0"/>
        <v>Please check the figures submitted and send updated figures</v>
      </c>
    </row>
    <row r="29" spans="1:5" ht="58" x14ac:dyDescent="0.35">
      <c r="A29" s="16">
        <v>28</v>
      </c>
      <c r="B29" s="21" t="s">
        <v>218</v>
      </c>
      <c r="C29" s="22" t="s">
        <v>303</v>
      </c>
      <c r="D29" s="16" t="str">
        <f>IF((AND((SUM('Survey_CSES-ANZ2021'!D91:D92))&gt;0,'Survey_CSES-ANZ2021'!D86&gt;0)),"True", "False")</f>
        <v>False</v>
      </c>
      <c r="E29" s="30" t="str">
        <f t="shared" si="0"/>
        <v>Please check the figures submitted and send updated figures</v>
      </c>
    </row>
    <row r="30" spans="1:5" ht="29" x14ac:dyDescent="0.35">
      <c r="A30" s="16">
        <v>29</v>
      </c>
      <c r="B30" s="21" t="s">
        <v>219</v>
      </c>
      <c r="C30" s="22" t="s">
        <v>295</v>
      </c>
      <c r="D30" s="16" t="str">
        <f>IF((AND('Survey_CSES-ANZ2021'!D83&gt;0,'Survey_CSES-ANZ2021'!D90&gt;0)), "True", "False")</f>
        <v>False</v>
      </c>
      <c r="E30" s="30" t="str">
        <f t="shared" si="0"/>
        <v>Please check the figures submitted and send updated figures</v>
      </c>
    </row>
    <row r="31" spans="1:5" ht="58" x14ac:dyDescent="0.35">
      <c r="A31" s="16">
        <v>30</v>
      </c>
      <c r="B31" s="21" t="s">
        <v>220</v>
      </c>
      <c r="C31" s="22" t="s">
        <v>304</v>
      </c>
      <c r="D31" s="16" t="str">
        <f>IF((AND('Survey_CSES-ANZ2021'!D86&gt;0, (SUM('Survey_CSES-ANZ2021'!D91:D92))&gt;0)), "True", "False")</f>
        <v>False</v>
      </c>
      <c r="E31" s="30" t="str">
        <f t="shared" si="0"/>
        <v>Please check the figures submitted and send updated figures</v>
      </c>
    </row>
    <row r="32" spans="1:5" ht="29" x14ac:dyDescent="0.35">
      <c r="A32" s="16">
        <v>31</v>
      </c>
      <c r="B32" s="21" t="s">
        <v>309</v>
      </c>
      <c r="C32" s="22" t="s">
        <v>308</v>
      </c>
      <c r="D32" s="16" t="str">
        <f>IF('Survey_CSES-ANZ2021'!D96&gt;'Survey_CSES-ANZ2021'!D89,"True", "False")</f>
        <v>False</v>
      </c>
      <c r="E32" s="30" t="str">
        <f t="shared" si="0"/>
        <v>Please check the figures submitted and send updated figures</v>
      </c>
    </row>
    <row r="33" spans="1:5" ht="58" x14ac:dyDescent="0.35">
      <c r="A33" s="16">
        <v>32</v>
      </c>
      <c r="B33" s="21" t="s">
        <v>310</v>
      </c>
      <c r="C33" s="22" t="s">
        <v>307</v>
      </c>
      <c r="D33" s="16" t="b">
        <f>IF('Survey_CSES-ANZ2021'!D96&gt;SUM('Survey_CSES-ANZ2021'!D85,'Survey_CSES-ANZ2021'!D88,'Survey_CSES-ANZ2021'!D89),"True")</f>
        <v>0</v>
      </c>
      <c r="E33" s="30" t="str">
        <f t="shared" si="0"/>
        <v>Please check the figures submitted and send updated figures</v>
      </c>
    </row>
    <row r="34" spans="1:5" ht="29" x14ac:dyDescent="0.35">
      <c r="A34" s="16">
        <v>33</v>
      </c>
      <c r="B34" s="21" t="s">
        <v>221</v>
      </c>
      <c r="C34" s="22" t="s">
        <v>296</v>
      </c>
      <c r="D34" s="16" t="str">
        <f>IF('Survey_CSES-ANZ2021'!D16&gt;='Survey_CSES-ANZ2021'!D18,"True")</f>
        <v>True</v>
      </c>
      <c r="E34" s="30" t="str">
        <f t="shared" si="0"/>
        <v>Figures submitted are correct. No query raised</v>
      </c>
    </row>
    <row r="35" spans="1:5" ht="29" x14ac:dyDescent="0.35">
      <c r="A35" s="16">
        <v>34</v>
      </c>
      <c r="B35" s="21" t="s">
        <v>222</v>
      </c>
      <c r="C35" s="22" t="s">
        <v>297</v>
      </c>
      <c r="D35" s="16" t="str">
        <f>IF((AND('Survey_CSES-ANZ2021'!D71&gt;0,'Survey_CSES-ANZ2021'!D15&gt;0)), "True", "False")</f>
        <v>False</v>
      </c>
      <c r="E35" s="30" t="str">
        <f t="shared" si="0"/>
        <v>Please check the figures submitted and send updated figures</v>
      </c>
    </row>
    <row r="36" spans="1:5" ht="29" x14ac:dyDescent="0.35">
      <c r="A36" s="16">
        <v>35</v>
      </c>
      <c r="B36" s="21" t="s">
        <v>223</v>
      </c>
      <c r="C36" s="22" t="s">
        <v>298</v>
      </c>
      <c r="D36" s="16" t="str">
        <f>IF((AND('Survey_CSES-ANZ2021'!D15&gt;0,'Survey_CSES-ANZ2021'!D71&gt;0)),"True", "False")</f>
        <v>False</v>
      </c>
      <c r="E36" s="30" t="str">
        <f t="shared" si="0"/>
        <v>Please check the figures submitted and send updated figures</v>
      </c>
    </row>
    <row r="37" spans="1:5" ht="29" x14ac:dyDescent="0.35">
      <c r="A37" s="16">
        <v>36</v>
      </c>
      <c r="B37" s="21" t="s">
        <v>224</v>
      </c>
      <c r="C37" s="22" t="s">
        <v>299</v>
      </c>
      <c r="D37" s="16" t="str">
        <f>IF((AND('Survey_CSES-ANZ2021'!D71&gt;0,'Survey_CSES-ANZ2021'!D17&gt;0)),"True", "False")</f>
        <v>False</v>
      </c>
      <c r="E37" s="30" t="str">
        <f t="shared" si="0"/>
        <v>Please check the figures submitted and send updated figures</v>
      </c>
    </row>
    <row r="38" spans="1:5" ht="29" x14ac:dyDescent="0.35">
      <c r="A38" s="16">
        <v>37</v>
      </c>
      <c r="B38" s="21" t="s">
        <v>225</v>
      </c>
      <c r="C38" s="22" t="s">
        <v>300</v>
      </c>
      <c r="D38" s="16" t="str">
        <f>IF((AND('Survey_CSES-ANZ2021'!D17&gt;0,'Survey_CSES-ANZ2021'!D71&gt;0)), "True", "False")</f>
        <v>False</v>
      </c>
      <c r="E38" s="30" t="str">
        <f t="shared" si="0"/>
        <v>Please check the figures submitted and send updated figures</v>
      </c>
    </row>
    <row r="39" spans="1:5" ht="43.5" x14ac:dyDescent="0.35">
      <c r="A39" s="16">
        <v>38</v>
      </c>
      <c r="B39" s="21" t="s">
        <v>226</v>
      </c>
      <c r="C39" s="22" t="s">
        <v>301</v>
      </c>
      <c r="D39" s="16" t="str">
        <f>IF('Survey_CSES-ANZ2021'!D90=SUM('Survey_CSES-ANZ2021'!D91:D92),"True")</f>
        <v>True</v>
      </c>
      <c r="E39" s="30" t="str">
        <f t="shared" si="0"/>
        <v>Figures submitted are correct. No query raised</v>
      </c>
    </row>
    <row r="40" spans="1:5" ht="43.5" x14ac:dyDescent="0.35">
      <c r="A40" s="16">
        <v>39</v>
      </c>
      <c r="B40" s="21" t="s">
        <v>227</v>
      </c>
      <c r="C40" s="22" t="s">
        <v>302</v>
      </c>
      <c r="D40" s="16" t="str">
        <f>IF('Survey_CSES-ANZ2021'!D93=SUM('Survey_CSES-ANZ2021'!D94:D95),"True")</f>
        <v>True</v>
      </c>
      <c r="E40" s="30" t="str">
        <f t="shared" si="0"/>
        <v>Figures submitted are correct. No query raised</v>
      </c>
    </row>
  </sheetData>
  <conditionalFormatting sqref="D2:D40">
    <cfRule type="containsText" dxfId="1" priority="1" operator="containsText" text="FALSE">
      <formula>NOT(ISERROR(SEARCH("FALSE",D2)))</formula>
    </cfRule>
    <cfRule type="containsText" dxfId="0" priority="2" operator="containsText" text="True">
      <formula>NOT(ISERROR(SEARCH("True",D2)))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Instructions-ReadThisFirst</vt:lpstr>
      <vt:lpstr>Survey_CSES-ANZ2021</vt:lpstr>
      <vt:lpstr>Queries_CSES-ANZ2021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Divya Krishnaswamy</dc:creator>
  <cp:lastModifiedBy>hkumar</cp:lastModifiedBy>
  <dcterms:created xsi:type="dcterms:W3CDTF">2020-02-07T11:45:11Z</dcterms:created>
  <dcterms:modified xsi:type="dcterms:W3CDTF">2021-01-04T07:52:29Z</dcterms:modified>
</cp:coreProperties>
</file>